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52" windowHeight="8448" tabRatio="895" activeTab="0"/>
  </bookViews>
  <sheets>
    <sheet name="01.01.2019" sheetId="1" r:id="rId1"/>
  </sheets>
  <definedNames>
    <definedName name="_xlnm.Print_Area" localSheetId="0">'01.01.2019'!$A$1:$M$104</definedName>
  </definedNames>
  <calcPr fullCalcOnLoad="1" refMode="R1C1"/>
</workbook>
</file>

<file path=xl/sharedStrings.xml><?xml version="1.0" encoding="utf-8"?>
<sst xmlns="http://schemas.openxmlformats.org/spreadsheetml/2006/main" count="302" uniqueCount="200">
  <si>
    <t xml:space="preserve">Начальник фінансового управління </t>
  </si>
  <si>
    <t>Л.В.Писаренко</t>
  </si>
  <si>
    <t>210110</t>
  </si>
  <si>
    <t>ВСЬОГО</t>
  </si>
  <si>
    <t>250404</t>
  </si>
  <si>
    <t>180404</t>
  </si>
  <si>
    <t>ІНФОРМАЦІЯ</t>
  </si>
  <si>
    <t>100102</t>
  </si>
  <si>
    <t>210105</t>
  </si>
  <si>
    <t>100203</t>
  </si>
  <si>
    <t>№ п/п</t>
  </si>
  <si>
    <t>Обсяг фінансування (затверджено  із змінами)</t>
  </si>
  <si>
    <t>Виконком</t>
  </si>
  <si>
    <t>Управління праці  та  соціального захисту населення</t>
  </si>
  <si>
    <t>Управління житлово-комунального господарства та будівництва</t>
  </si>
  <si>
    <t>про  обяг  фінансування  місцевих програм</t>
  </si>
  <si>
    <t>Орган з питань фізичної культури та спорту</t>
  </si>
  <si>
    <t>10</t>
  </si>
  <si>
    <t>Управління освіти</t>
  </si>
  <si>
    <t xml:space="preserve">Відсоток виконання </t>
  </si>
  <si>
    <t>Управління  культури і туризму</t>
  </si>
  <si>
    <t>0312010</t>
  </si>
  <si>
    <t>Міська цільова соціальна програма  протидії ВІЛ-інфекції/СНІДу на 2017-2018 роки</t>
  </si>
  <si>
    <t>0312180</t>
  </si>
  <si>
    <t>0312214</t>
  </si>
  <si>
    <t>0313400</t>
  </si>
  <si>
    <t>0313112</t>
  </si>
  <si>
    <t>0313132</t>
  </si>
  <si>
    <t>0313133</t>
  </si>
  <si>
    <t>0313141</t>
  </si>
  <si>
    <t>0316130</t>
  </si>
  <si>
    <t>0317310</t>
  </si>
  <si>
    <t>0318600</t>
  </si>
  <si>
    <t>0317450</t>
  </si>
  <si>
    <r>
      <t>Код програмної класифікації видатків та кредитування місцевих бюджетів</t>
    </r>
    <r>
      <rPr>
        <b/>
        <vertAlign val="superscript"/>
        <sz val="12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</si>
  <si>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2"/>
        <rFont val="Times New Roman"/>
        <family val="1"/>
      </rPr>
      <t>3</t>
    </r>
  </si>
  <si>
    <r>
      <t>Код ФКВКБ</t>
    </r>
    <r>
      <rPr>
        <b/>
        <vertAlign val="superscript"/>
        <sz val="12"/>
        <rFont val="Times New Roman"/>
        <family val="1"/>
      </rPr>
      <t>4</t>
    </r>
  </si>
  <si>
    <t>0210180</t>
  </si>
  <si>
    <t>0133</t>
  </si>
  <si>
    <t>Міська  цільова програма  фінансового забезпечення представницьких витрат та інших заходів, пов’язаних з діяльністю оганів місцевого самоврядування на  2018 рік</t>
  </si>
  <si>
    <t>Програма юридичного обслуговування Ніжинської міської ради та виконавчого комітету Ніжинської міської ради на 2018рік</t>
  </si>
  <si>
    <t xml:space="preserve">Програма підтримки діяльності та розвитку органів самоорганізації населення міста Ніжина на 2018рік </t>
  </si>
  <si>
    <t>Програма розвитку інвестиційної діяльності в місті Ніжині на 2017-2019роки</t>
  </si>
  <si>
    <t xml:space="preserve">Міська  Програма допризовної підготовки, виконання заходів з мобілізації та заходів по облаштуванню і утриманню полігону (майданчику) для проведення навчань, підготовки та перепідготовки громадян України на строкову військову службу та військову службу за контрактом, зборів особового складу роти охорони та загонів оборони міста Ніжина у 2018-2020роках </t>
  </si>
  <si>
    <t>0212111</t>
  </si>
  <si>
    <t>0726</t>
  </si>
  <si>
    <t>0212143</t>
  </si>
  <si>
    <t>0763</t>
  </si>
  <si>
    <t>0212144</t>
  </si>
  <si>
    <t xml:space="preserve">Міська  цільова програма «Забезпечення централізованих заходів з лікування хворих на цукровий  діабет» на  2018р. </t>
  </si>
  <si>
    <t>0212152</t>
  </si>
  <si>
    <t>Міська Програма медичного забезпечення дітей у разі стаціонарного лікування  на  2018р.</t>
  </si>
  <si>
    <t>Міська  цільова програма «Турбота»</t>
  </si>
  <si>
    <t>0213242</t>
  </si>
  <si>
    <t>1090</t>
  </si>
  <si>
    <t>0213112</t>
  </si>
  <si>
    <t>1040</t>
  </si>
  <si>
    <t>Міська програма "Ніжин - дітям"на період до 2021 рр.</t>
  </si>
  <si>
    <t>0213121</t>
  </si>
  <si>
    <t xml:space="preserve"> Програма соціальної підтримки сімей, дітей та молоді на 2018 рік</t>
  </si>
  <si>
    <t>0213122</t>
  </si>
  <si>
    <t>Міська програма «Забезпечення рівних прав та можливостей жінок і чоловіків м.Ніжина» на 2017-2021 роки</t>
  </si>
  <si>
    <t>0213131</t>
  </si>
  <si>
    <t>Міська програма "Молодь Ніжина" на період  до 2020 року</t>
  </si>
  <si>
    <t>Міська програма підтримки багатодітних сімей на  2017 - 2021  роки</t>
  </si>
  <si>
    <t>Програма виплати стипендій обдарованій учнівській та студентській молоді міста на період до 2020 року</t>
  </si>
  <si>
    <t>0216020</t>
  </si>
  <si>
    <t>0620</t>
  </si>
  <si>
    <t>Програма з управління комунальним майном міста Ніжина на 2018рік</t>
  </si>
  <si>
    <t>0217130</t>
  </si>
  <si>
    <t>0421</t>
  </si>
  <si>
    <t>0217650</t>
  </si>
  <si>
    <t>0490</t>
  </si>
  <si>
    <t>0217660</t>
  </si>
  <si>
    <t>0217610</t>
  </si>
  <si>
    <t>0411</t>
  </si>
  <si>
    <t>Програма розвитку малого та  середнього  підприємництва  у м. Ніжині на 2017-2020 роки.</t>
  </si>
  <si>
    <t>0218110</t>
  </si>
  <si>
    <t>4017810</t>
  </si>
  <si>
    <t>0320</t>
  </si>
  <si>
    <t xml:space="preserve">Міська цільова програма розвитку цивільного захисту м.Ніжина на 2018рік. </t>
  </si>
  <si>
    <t>0218410</t>
  </si>
  <si>
    <t>0830</t>
  </si>
  <si>
    <t>Програма «Підтримки комунального друкованого засобу масової інформації Ніжинська міська газета «Вісті»  на 2018 рік»</t>
  </si>
  <si>
    <t>0218420</t>
  </si>
  <si>
    <t xml:space="preserve">Програма  висвітлення діяльності Ніжинської міської ради, її виконавчих органів, міського голови, посадових осіб та депутатів  у 2018році </t>
  </si>
  <si>
    <t>0611020</t>
  </si>
  <si>
    <t>1011020</t>
  </si>
  <si>
    <t>0921</t>
  </si>
  <si>
    <t xml:space="preserve">Програма  «Соціальний  захист  учнів загальноосвітніх навчальних закладів   м. Ніжина  шляхом організації гарячого харчування (сніданків) у 2018році» </t>
  </si>
  <si>
    <t>Міська Програма забезпечення пожежної безпеки м.Ніжина на 2018 рік</t>
  </si>
  <si>
    <t>0611090</t>
  </si>
  <si>
    <t>1011090</t>
  </si>
  <si>
    <t>0960</t>
  </si>
  <si>
    <t>0810160</t>
  </si>
  <si>
    <t>1510180</t>
  </si>
  <si>
    <t>0111</t>
  </si>
  <si>
    <t>Міська програма громадських оплачуваних робіт на 2018 рік</t>
  </si>
  <si>
    <t>0810180</t>
  </si>
  <si>
    <t>1518600</t>
  </si>
  <si>
    <t xml:space="preserve">Програма юридичного обслуговування управління праці та соціального захисту населення Ніжинської міської ради Чернігівської області на 2018 рік  </t>
  </si>
  <si>
    <t>0813180</t>
  </si>
  <si>
    <t>1513190</t>
  </si>
  <si>
    <t>1030</t>
  </si>
  <si>
    <t xml:space="preserve">Міська цільова Програма з надання пільг на оплату житлово-комунальних та інших послуг на 2018 рік </t>
  </si>
  <si>
    <t>0813192</t>
  </si>
  <si>
    <t>1513202</t>
  </si>
  <si>
    <t xml:space="preserve">Міська  цільова Програма підтримки діяльності Ніжинської міської організації ветеранів України  на 2018 рік  </t>
  </si>
  <si>
    <t>0813242</t>
  </si>
  <si>
    <t>1513400</t>
  </si>
  <si>
    <t>1010180</t>
  </si>
  <si>
    <t>8600</t>
  </si>
  <si>
    <t>1014082</t>
  </si>
  <si>
    <t>2414040</t>
  </si>
  <si>
    <t>0829</t>
  </si>
  <si>
    <t>Програма розвитку туризму на 2017 -2021 рр.</t>
  </si>
  <si>
    <t>1115011</t>
  </si>
  <si>
    <t>1315011</t>
  </si>
  <si>
    <t>0810</t>
  </si>
  <si>
    <t>1115012</t>
  </si>
  <si>
    <t>1315012</t>
  </si>
  <si>
    <t>1115032</t>
  </si>
  <si>
    <t>1315032</t>
  </si>
  <si>
    <t xml:space="preserve">Цільова Програма розвитку Комплексної дитячо-юнацької спортивної школи Ніжинського  місцевого  осередку фізкультурно- спортивного товариства «Спартак» на 2018-2020 рік </t>
  </si>
  <si>
    <t>1210180</t>
  </si>
  <si>
    <t>4018600</t>
  </si>
  <si>
    <t xml:space="preserve">Міська цільова Програма  «Юридичного обслуговування управління житлово-комунального господарства та будівництва Ніжинської міської ради  на 2018 рік.» </t>
  </si>
  <si>
    <t>1216011</t>
  </si>
  <si>
    <t>4016021</t>
  </si>
  <si>
    <t>1216013</t>
  </si>
  <si>
    <t>1216017</t>
  </si>
  <si>
    <t>Міська цільова програма "Забезпечення надійного та безперебійного  функціонування житлово-експлуатаційного господарства м.Ніжина на 2018рік"</t>
  </si>
  <si>
    <t>1216030</t>
  </si>
  <si>
    <t>4016060</t>
  </si>
  <si>
    <t xml:space="preserve">Міська цільова програма «Реконструкція, розвиток та утримання кладовищ міста на 2018 р.» </t>
  </si>
  <si>
    <t>Міська цільова Програма «Удосконалення системи поводження з твердими побутовими відходами м. Ніжина, розвитку та збереження зелених насаджень на 2018 рік.»</t>
  </si>
  <si>
    <t xml:space="preserve">Міська цільова Програма «Контролю за утриманням домашніх тварин та регулювання чисельності безпритульних тварин гуманними методами на  2018рік»  </t>
  </si>
  <si>
    <t>Міська цільова програма  «Забезпечення функціонування громадських вбиралень на 2018р.»</t>
  </si>
  <si>
    <t>1217350</t>
  </si>
  <si>
    <t>4016430</t>
  </si>
  <si>
    <t>150202</t>
  </si>
  <si>
    <t>0443</t>
  </si>
  <si>
    <t>1217670</t>
  </si>
  <si>
    <t>4017470</t>
  </si>
  <si>
    <t>180409/250404</t>
  </si>
  <si>
    <t>1218110</t>
  </si>
  <si>
    <t>1218120</t>
  </si>
  <si>
    <t>4017840</t>
  </si>
  <si>
    <t xml:space="preserve">Міська програми  з  охорони життя  людей  на  водних  об’єктах м. Ніжина  на  2018рік </t>
  </si>
  <si>
    <t>3710180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</si>
  <si>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</si>
  <si>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t>Міська цільова програма "Планові медичні огляди з метою ранньої діагностики захворювань, включаючи злоякісні новоутворення на 2017-2020 роки", с.ф.</t>
  </si>
  <si>
    <t>Програма капітального ремонту житлового фонду м.Ніжин на 2018 рік , с.ф.</t>
  </si>
  <si>
    <t>Міська цільова Програма «Сприяння створенню та забезпечення функціонування об’єднань співвласників багатоквартирних будинків у  м.Ніжині на 2018 рік , с.ф.</t>
  </si>
  <si>
    <t>Міська цільова програма «Розвитку комунального підприємства «Ніжинське управління водопровідно-каналізаційного господарства» на 2018 рік», з.ф., с.ф.</t>
  </si>
  <si>
    <t>Міська цільова програма «Забезпечення корегування Генерального плану забудови міста Ніжина на 2018 рік» , с.ф.</t>
  </si>
  <si>
    <t>Міська цільова Програма «Розвитку та фінансової підтримки комунальних підприємств м.Ніжина на 2018 рік.» , с.ф.</t>
  </si>
  <si>
    <t>02</t>
  </si>
  <si>
    <t xml:space="preserve">Фінансове управління </t>
  </si>
  <si>
    <t>12</t>
  </si>
  <si>
    <t>11</t>
  </si>
  <si>
    <t>08</t>
  </si>
  <si>
    <t>06</t>
  </si>
  <si>
    <t>0610180</t>
  </si>
  <si>
    <t>Міська цільова Програма з виконання власних повноважень Ніжинської міської ради на 2018рік (з.ф., с.ф.)</t>
  </si>
  <si>
    <t>Міська програма реалізації повноважень міської ради у галузі земельних відносин на 2018 рік  (з.ф, с.ф.)</t>
  </si>
  <si>
    <t>Назва програми, що  фінансується з місцевих бюджетів у 2018 році</t>
  </si>
  <si>
    <t>Програма національно-патріотичного виховання дітей та молоді м.Ніжина на 2018-2020роки , з. ф., с.ф.</t>
  </si>
  <si>
    <t>Перехід на цифровий стандарт мовлення ДКП ТРК "Ніжинське телебачення" на 2018 рік</t>
  </si>
  <si>
    <t>Вик.А.М.Артеменко, Н.Ф. Шубіна  7-17-49, 7-15-11</t>
  </si>
  <si>
    <t>0813033</t>
  </si>
  <si>
    <t>0813035</t>
  </si>
  <si>
    <t>Профінансовано</t>
  </si>
  <si>
    <t>3719800</t>
  </si>
  <si>
    <t>Міська  Комплексна програма  профілактики правопорушень на період 2016-2018 років "Правопорядок"</t>
  </si>
  <si>
    <t>-</t>
  </si>
  <si>
    <t>0212141</t>
  </si>
  <si>
    <t>Міська цільова програма імунопрофілактики інфекційних захворювань за епідемічними показниками на 2018 рік</t>
  </si>
  <si>
    <t>!!!</t>
  </si>
  <si>
    <t>Програма “ Розробки схем та проектних рішень масового застосування та детального планування на 2018 рік”</t>
  </si>
  <si>
    <t>Обсяг фінансування (затверджено  із змінами)   ЗАГАЛЬНИЙ ФОНД</t>
  </si>
  <si>
    <t>Обсяг фінансування (затверджено  із змінами)  СПЕЦІАЛЬНИЙ ФОНД</t>
  </si>
  <si>
    <t>Профінансовано   ЗАГАЛЬНИЙ ФОНД</t>
  </si>
  <si>
    <t>Профінансовано  СПЕЦІАЛЬНИЙ ФОНД</t>
  </si>
  <si>
    <t>0813032</t>
  </si>
  <si>
    <t>1110180</t>
  </si>
  <si>
    <t>Відділ з питань фізичної культури та спорту</t>
  </si>
  <si>
    <t>є СФ</t>
  </si>
  <si>
    <t>0217680</t>
  </si>
  <si>
    <t>1216020</t>
  </si>
  <si>
    <t>1217130</t>
  </si>
  <si>
    <t>для перевірки 0180</t>
  </si>
  <si>
    <t xml:space="preserve">м. Ніжина за  2018 р.                         </t>
  </si>
  <si>
    <t>0212010</t>
  </si>
  <si>
    <t>Виконавчий комітет</t>
  </si>
  <si>
    <t xml:space="preserve">Міська  цільова Програма ІІ Міжнародної польсько – української літньої школи  Виклики  для  сучасної  демократії: польський та український досвід Децентралізації очима молоді" на 2018 рік
</t>
  </si>
  <si>
    <t>Програма реалізації громадського бюджету (бюджету участі) міста Ніжина на 2017-2021 роки</t>
  </si>
  <si>
    <t>Програма  розвитку культури, мистецтва і  охорони культурної спадщини на  2018 рік</t>
  </si>
  <si>
    <t>Цільова програма проведення археологічних досліджень в  місті Ніжин на 2017 – 2021 роки</t>
  </si>
  <si>
    <t xml:space="preserve">Програма розвитку фізичної культури та спорту, фінансової підтримки кращих спортсменів та покращення матеріально-технічної спортивної бази міста на 2018 рік 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</si>
</sst>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_р_._-;\-* #,##0_р_._-;_-* &quot;-&quot;??_р_._-;_-@_-"/>
    <numFmt numFmtId="189" formatCode="_-* #,##0.0_р_._-;\-* #,##0.0_р_._-;_-* &quot;-&quot;??_р_._-;_-@_-"/>
    <numFmt numFmtId="190" formatCode="_-* #,##0.0_р_._-;\-* #,##0.0_р_._-;_-* &quot;-&quot;?_р_._-;_-@_-"/>
    <numFmt numFmtId="191" formatCode="#,##0.0"/>
    <numFmt numFmtId="192" formatCode="#,##0_ ;\-#,##0\ "/>
    <numFmt numFmtId="193" formatCode="#,##0.00_ ;\-#,##0.00\ "/>
    <numFmt numFmtId="194" formatCode="000000"/>
    <numFmt numFmtId="195" formatCode="_-* #,##0.00\ _г_р_н_._-;\-* #,##0.00\ _г_р_н_._-;_-* &quot;-&quot;??\ _г_р_н_._-;_-@_-"/>
    <numFmt numFmtId="196" formatCode="_-* #,##0.0\ _г_р_н_._-;\-* #,##0.0\ _г_р_н_._-;_-* &quot;-&quot;??\ _г_р_н_._-;_-@_-"/>
    <numFmt numFmtId="197" formatCode="#,##0.0_ ;\-#,##0.0\ "/>
    <numFmt numFmtId="198" formatCode="_-* #,##0.0\ _₽_-;\-* #,##0.0\ _₽_-;_-* &quot;-&quot;?\ _₽_-;_-@_-"/>
    <numFmt numFmtId="199" formatCode="_-* #,##0.000_р_._-;\-* #,##0.000_р_._-;_-* &quot;-&quot;??_р_._-;_-@_-"/>
    <numFmt numFmtId="200" formatCode="_-* #,##0.0000_р_._-;\-* #,##0.0000_р_._-;_-* &quot;-&quot;??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4"/>
      <color indexed="8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>
      <alignment vertical="top"/>
      <protection/>
    </xf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188" fontId="5" fillId="0" borderId="10" xfId="62" applyNumberFormat="1" applyFont="1" applyFill="1" applyBorder="1" applyAlignment="1">
      <alignment horizontal="center" vertical="center" wrapText="1"/>
    </xf>
    <xf numFmtId="194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91" fontId="11" fillId="0" borderId="10" xfId="48" applyNumberFormat="1" applyFont="1" applyFill="1" applyBorder="1" applyAlignment="1">
      <alignment vertical="center" wrapText="1"/>
      <protection/>
    </xf>
    <xf numFmtId="188" fontId="11" fillId="0" borderId="10" xfId="62" applyNumberFormat="1" applyFont="1" applyFill="1" applyBorder="1" applyAlignment="1">
      <alignment horizontal="center" vertical="center" wrapText="1"/>
    </xf>
    <xf numFmtId="191" fontId="12" fillId="0" borderId="10" xfId="48" applyNumberFormat="1" applyFont="1" applyFill="1" applyBorder="1" applyAlignment="1">
      <alignment vertical="center" wrapText="1"/>
      <protection/>
    </xf>
    <xf numFmtId="0" fontId="11" fillId="0" borderId="10" xfId="53" applyFont="1" applyFill="1" applyBorder="1" applyAlignment="1" quotePrefix="1">
      <alignment horizontal="center" vertical="center" wrapText="1"/>
      <protection/>
    </xf>
    <xf numFmtId="0" fontId="10" fillId="0" borderId="10" xfId="0" applyFont="1" applyFill="1" applyBorder="1" applyAlignment="1" quotePrefix="1">
      <alignment horizontal="center" vertical="center" wrapText="1"/>
    </xf>
    <xf numFmtId="0" fontId="53" fillId="0" borderId="10" xfId="54" applyFont="1" applyFill="1" applyBorder="1" applyAlignment="1" quotePrefix="1">
      <alignment horizontal="center" vertical="center" wrapText="1"/>
      <protection/>
    </xf>
    <xf numFmtId="49" fontId="11" fillId="0" borderId="10" xfId="54" applyNumberFormat="1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 quotePrefix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193" fontId="6" fillId="0" borderId="0" xfId="62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193" fontId="6" fillId="0" borderId="0" xfId="62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93" fontId="6" fillId="0" borderId="0" xfId="62" applyNumberFormat="1" applyFont="1" applyFill="1" applyBorder="1" applyAlignment="1">
      <alignment horizontal="left" vertical="center" wrapText="1"/>
    </xf>
    <xf numFmtId="193" fontId="6" fillId="0" borderId="0" xfId="62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188" fontId="11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88" fontId="10" fillId="0" borderId="10" xfId="6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91" fontId="11" fillId="0" borderId="11" xfId="48" applyNumberFormat="1" applyFont="1" applyFill="1" applyBorder="1" applyAlignment="1">
      <alignment horizontal="left" vertical="center" wrapText="1"/>
      <protection/>
    </xf>
    <xf numFmtId="0" fontId="1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191" fontId="5" fillId="0" borderId="10" xfId="0" applyNumberFormat="1" applyFont="1" applyFill="1" applyBorder="1" applyAlignment="1">
      <alignment horizontal="justify" vertical="justify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Alignment="1">
      <alignment wrapText="1"/>
    </xf>
    <xf numFmtId="187" fontId="0" fillId="0" borderId="0" xfId="62" applyFont="1" applyFill="1" applyAlignment="1">
      <alignment wrapText="1"/>
    </xf>
    <xf numFmtId="188" fontId="11" fillId="0" borderId="11" xfId="0" applyNumberFormat="1" applyFont="1" applyFill="1" applyBorder="1" applyAlignment="1">
      <alignment horizontal="center" vertical="center" wrapText="1"/>
    </xf>
    <xf numFmtId="188" fontId="11" fillId="0" borderId="11" xfId="6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91" fontId="11" fillId="0" borderId="11" xfId="48" applyNumberFormat="1" applyFont="1" applyFill="1" applyBorder="1" applyAlignment="1">
      <alignment horizontal="left" vertical="center" wrapText="1"/>
      <protection/>
    </xf>
    <xf numFmtId="191" fontId="11" fillId="0" borderId="12" xfId="48" applyNumberFormat="1" applyFont="1" applyFill="1" applyBorder="1" applyAlignment="1">
      <alignment horizontal="left" vertical="center" wrapText="1"/>
      <protection/>
    </xf>
    <xf numFmtId="191" fontId="11" fillId="0" borderId="13" xfId="48" applyNumberFormat="1" applyFont="1" applyFill="1" applyBorder="1" applyAlignment="1">
      <alignment horizontal="left" vertical="center" wrapText="1"/>
      <protection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1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horizontal="center" vertical="center" wrapText="1"/>
    </xf>
    <xf numFmtId="191" fontId="11" fillId="0" borderId="10" xfId="48" applyNumberFormat="1" applyFont="1" applyFill="1" applyBorder="1" applyAlignment="1">
      <alignment horizontal="left" vertical="center" wrapText="1"/>
      <protection/>
    </xf>
    <xf numFmtId="0" fontId="0" fillId="0" borderId="12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tabSelected="1" view="pageBreakPreview" zoomScale="85" zoomScaleNormal="85" zoomScaleSheetLayoutView="85" zoomScalePageLayoutView="0" workbookViewId="0" topLeftCell="A1">
      <pane xSplit="1" ySplit="5" topLeftCell="B9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94" sqref="J94"/>
    </sheetView>
  </sheetViews>
  <sheetFormatPr defaultColWidth="9.00390625" defaultRowHeight="12.75"/>
  <cols>
    <col min="1" max="1" width="3.50390625" style="40" customWidth="1"/>
    <col min="2" max="2" width="12.875" style="12" customWidth="1"/>
    <col min="3" max="5" width="22.50390625" style="12" hidden="1" customWidth="1"/>
    <col min="6" max="6" width="46.00390625" style="12" customWidth="1"/>
    <col min="7" max="12" width="14.375" style="12" customWidth="1"/>
    <col min="13" max="13" width="11.375" style="39" customWidth="1"/>
    <col min="14" max="14" width="8.875" style="40" customWidth="1"/>
    <col min="15" max="16384" width="8.875" style="12" customWidth="1"/>
  </cols>
  <sheetData>
    <row r="1" spans="2:12" ht="19.5" customHeight="1">
      <c r="B1" s="65" t="s">
        <v>6</v>
      </c>
      <c r="C1" s="65"/>
      <c r="D1" s="65"/>
      <c r="E1" s="65"/>
      <c r="F1" s="65"/>
      <c r="G1" s="65"/>
      <c r="H1" s="65"/>
      <c r="I1" s="65"/>
      <c r="J1" s="65"/>
      <c r="K1" s="46"/>
      <c r="L1" s="46"/>
    </row>
    <row r="2" spans="2:12" ht="19.5" customHeight="1">
      <c r="B2" s="66" t="s">
        <v>15</v>
      </c>
      <c r="C2" s="66"/>
      <c r="D2" s="66"/>
      <c r="E2" s="66"/>
      <c r="F2" s="66"/>
      <c r="G2" s="66"/>
      <c r="H2" s="66"/>
      <c r="I2" s="66"/>
      <c r="J2" s="66"/>
      <c r="K2" s="47"/>
      <c r="L2" s="47"/>
    </row>
    <row r="3" spans="2:12" ht="19.5" customHeight="1">
      <c r="B3" s="67" t="s">
        <v>192</v>
      </c>
      <c r="C3" s="67"/>
      <c r="D3" s="67"/>
      <c r="E3" s="67"/>
      <c r="F3" s="67"/>
      <c r="G3" s="67"/>
      <c r="H3" s="67"/>
      <c r="I3" s="67"/>
      <c r="J3" s="67"/>
      <c r="K3" s="48"/>
      <c r="L3" s="48"/>
    </row>
    <row r="5" spans="1:13" ht="94.5">
      <c r="A5" s="4" t="s">
        <v>10</v>
      </c>
      <c r="B5" s="13" t="s">
        <v>150</v>
      </c>
      <c r="C5" s="14" t="s">
        <v>34</v>
      </c>
      <c r="D5" s="14" t="s">
        <v>35</v>
      </c>
      <c r="E5" s="14" t="s">
        <v>36</v>
      </c>
      <c r="F5" s="4" t="s">
        <v>166</v>
      </c>
      <c r="G5" s="4" t="s">
        <v>11</v>
      </c>
      <c r="H5" s="5" t="s">
        <v>180</v>
      </c>
      <c r="I5" s="5" t="s">
        <v>181</v>
      </c>
      <c r="J5" s="4" t="s">
        <v>172</v>
      </c>
      <c r="K5" s="5" t="s">
        <v>182</v>
      </c>
      <c r="L5" s="5" t="s">
        <v>183</v>
      </c>
      <c r="M5" s="4" t="s">
        <v>19</v>
      </c>
    </row>
    <row r="6" spans="1:14" s="39" customFormat="1" ht="18" customHeight="1">
      <c r="A6" s="83">
        <v>1</v>
      </c>
      <c r="B6" s="37"/>
      <c r="C6" s="38"/>
      <c r="D6" s="38"/>
      <c r="E6" s="38"/>
      <c r="F6" s="68" t="s">
        <v>39</v>
      </c>
      <c r="G6" s="36">
        <f>H6+I6</f>
        <v>134500</v>
      </c>
      <c r="H6" s="36">
        <f>H7+H9+H10+H8</f>
        <v>134500</v>
      </c>
      <c r="I6" s="36">
        <f>I7+I9+I10+I8</f>
        <v>0</v>
      </c>
      <c r="J6" s="36">
        <f>K6+L6</f>
        <v>127994.04</v>
      </c>
      <c r="K6" s="36">
        <f>K7+K9+K10+K8</f>
        <v>127994.04</v>
      </c>
      <c r="L6" s="36">
        <f>L7+L9+L10+L8</f>
        <v>0</v>
      </c>
      <c r="M6" s="20">
        <f aca="true" t="shared" si="0" ref="M6:M87">J6/G6*100</f>
        <v>95.16285501858735</v>
      </c>
      <c r="N6" s="42"/>
    </row>
    <row r="7" spans="1:13" ht="18" customHeight="1">
      <c r="A7" s="84"/>
      <c r="B7" s="18" t="s">
        <v>37</v>
      </c>
      <c r="C7" s="18" t="s">
        <v>32</v>
      </c>
      <c r="D7" s="16">
        <v>250404</v>
      </c>
      <c r="E7" s="18" t="s">
        <v>38</v>
      </c>
      <c r="F7" s="69"/>
      <c r="G7" s="36">
        <f aca="true" t="shared" si="1" ref="G7:G81">H7+I7</f>
        <v>90500</v>
      </c>
      <c r="H7" s="20">
        <v>90500</v>
      </c>
      <c r="I7" s="20"/>
      <c r="J7" s="36">
        <f aca="true" t="shared" si="2" ref="J7:J81">K7+L7</f>
        <v>83994.04</v>
      </c>
      <c r="K7" s="20">
        <v>83994.04</v>
      </c>
      <c r="L7" s="20"/>
      <c r="M7" s="20">
        <f t="shared" si="0"/>
        <v>92.81109392265192</v>
      </c>
    </row>
    <row r="8" spans="1:13" ht="18" customHeight="1">
      <c r="A8" s="84"/>
      <c r="B8" s="18" t="s">
        <v>163</v>
      </c>
      <c r="C8" s="18"/>
      <c r="D8" s="16"/>
      <c r="E8" s="18"/>
      <c r="F8" s="69"/>
      <c r="G8" s="36">
        <f t="shared" si="1"/>
        <v>15000</v>
      </c>
      <c r="H8" s="20">
        <v>15000</v>
      </c>
      <c r="I8" s="20"/>
      <c r="J8" s="36">
        <f t="shared" si="2"/>
        <v>15000</v>
      </c>
      <c r="K8" s="20">
        <v>15000</v>
      </c>
      <c r="L8" s="20"/>
      <c r="M8" s="20">
        <f t="shared" si="0"/>
        <v>100</v>
      </c>
    </row>
    <row r="9" spans="1:13" ht="18" customHeight="1">
      <c r="A9" s="84"/>
      <c r="B9" s="18" t="s">
        <v>110</v>
      </c>
      <c r="C9" s="18" t="s">
        <v>111</v>
      </c>
      <c r="D9" s="16">
        <v>250404</v>
      </c>
      <c r="E9" s="18" t="s">
        <v>38</v>
      </c>
      <c r="F9" s="69"/>
      <c r="G9" s="36">
        <f t="shared" si="1"/>
        <v>27000</v>
      </c>
      <c r="H9" s="20">
        <v>27000</v>
      </c>
      <c r="I9" s="20"/>
      <c r="J9" s="36">
        <f t="shared" si="2"/>
        <v>27000</v>
      </c>
      <c r="K9" s="20">
        <v>27000</v>
      </c>
      <c r="L9" s="20"/>
      <c r="M9" s="20">
        <f>J9/G9*100</f>
        <v>100</v>
      </c>
    </row>
    <row r="10" spans="1:13" ht="18" customHeight="1">
      <c r="A10" s="84"/>
      <c r="B10" s="18" t="s">
        <v>149</v>
      </c>
      <c r="C10" s="18" t="s">
        <v>111</v>
      </c>
      <c r="D10" s="16">
        <v>250404</v>
      </c>
      <c r="E10" s="18" t="s">
        <v>38</v>
      </c>
      <c r="F10" s="69"/>
      <c r="G10" s="36">
        <f>H10+I10</f>
        <v>2000</v>
      </c>
      <c r="H10" s="20">
        <v>2000</v>
      </c>
      <c r="I10" s="20"/>
      <c r="J10" s="36">
        <f t="shared" si="2"/>
        <v>2000</v>
      </c>
      <c r="K10" s="20">
        <v>2000</v>
      </c>
      <c r="L10" s="20"/>
      <c r="M10" s="20">
        <f>J10/G10*100</f>
        <v>100</v>
      </c>
    </row>
    <row r="11" spans="1:13" ht="50.25" customHeight="1">
      <c r="A11" s="41">
        <v>2</v>
      </c>
      <c r="B11" s="18" t="s">
        <v>37</v>
      </c>
      <c r="C11" s="18" t="s">
        <v>32</v>
      </c>
      <c r="D11" s="16">
        <v>250404</v>
      </c>
      <c r="E11" s="18" t="s">
        <v>38</v>
      </c>
      <c r="F11" s="19" t="s">
        <v>40</v>
      </c>
      <c r="G11" s="36">
        <f t="shared" si="1"/>
        <v>31600</v>
      </c>
      <c r="H11" s="20">
        <v>31600</v>
      </c>
      <c r="I11" s="20"/>
      <c r="J11" s="36">
        <f t="shared" si="2"/>
        <v>31562.17</v>
      </c>
      <c r="K11" s="20">
        <v>31562.17</v>
      </c>
      <c r="L11" s="20"/>
      <c r="M11" s="20">
        <f t="shared" si="0"/>
        <v>99.88028481012657</v>
      </c>
    </row>
    <row r="12" spans="1:13" ht="19.5" customHeight="1">
      <c r="A12" s="76">
        <v>3</v>
      </c>
      <c r="B12" s="18"/>
      <c r="C12" s="18"/>
      <c r="D12" s="16"/>
      <c r="E12" s="18"/>
      <c r="F12" s="68" t="s">
        <v>164</v>
      </c>
      <c r="G12" s="36">
        <f t="shared" si="1"/>
        <v>561655</v>
      </c>
      <c r="H12" s="20">
        <f>H13+H15+H16+H17+H18+H19+H20+H14</f>
        <v>405709</v>
      </c>
      <c r="I12" s="20">
        <f>I13+I15+I16+I17+I18+I19+I20+I14</f>
        <v>155946</v>
      </c>
      <c r="J12" s="36">
        <f t="shared" si="2"/>
        <v>526909.45</v>
      </c>
      <c r="K12" s="20">
        <f>K13+K15+K16+K17+K18+K19+K20+K14</f>
        <v>370979.45</v>
      </c>
      <c r="L12" s="20">
        <f>L13+L15+L16+L17+L18+L19+L20+L14</f>
        <v>155930</v>
      </c>
      <c r="M12" s="20">
        <f t="shared" si="0"/>
        <v>93.81372016629425</v>
      </c>
    </row>
    <row r="13" spans="1:14" ht="20.25" customHeight="1">
      <c r="A13" s="82"/>
      <c r="B13" s="18" t="s">
        <v>37</v>
      </c>
      <c r="C13" s="18" t="s">
        <v>32</v>
      </c>
      <c r="D13" s="16">
        <v>250404</v>
      </c>
      <c r="E13" s="18" t="s">
        <v>38</v>
      </c>
      <c r="F13" s="69"/>
      <c r="G13" s="36">
        <f t="shared" si="1"/>
        <v>285955</v>
      </c>
      <c r="H13" s="20">
        <v>130009</v>
      </c>
      <c r="I13" s="20">
        <v>155946</v>
      </c>
      <c r="J13" s="36">
        <f t="shared" si="2"/>
        <v>274270.45</v>
      </c>
      <c r="K13" s="20">
        <v>118340.45</v>
      </c>
      <c r="L13" s="20">
        <v>155930</v>
      </c>
      <c r="M13" s="20">
        <f t="shared" si="0"/>
        <v>95.9138500813065</v>
      </c>
      <c r="N13" s="40" t="s">
        <v>178</v>
      </c>
    </row>
    <row r="14" spans="1:14" ht="20.25" customHeight="1">
      <c r="A14" s="82"/>
      <c r="B14" s="18" t="s">
        <v>188</v>
      </c>
      <c r="C14" s="18" t="s">
        <v>32</v>
      </c>
      <c r="D14" s="16">
        <v>250404</v>
      </c>
      <c r="E14" s="18" t="s">
        <v>38</v>
      </c>
      <c r="F14" s="69"/>
      <c r="G14" s="36">
        <f>H14+I14</f>
        <v>56600</v>
      </c>
      <c r="H14" s="20">
        <v>56600</v>
      </c>
      <c r="I14" s="20"/>
      <c r="J14" s="36">
        <f>K14+L14</f>
        <v>56539</v>
      </c>
      <c r="K14" s="20">
        <v>56539</v>
      </c>
      <c r="L14" s="20"/>
      <c r="M14" s="20">
        <f>J14/G14*100</f>
        <v>99.89222614840989</v>
      </c>
      <c r="N14" s="40" t="s">
        <v>178</v>
      </c>
    </row>
    <row r="15" spans="1:13" ht="18.75" customHeight="1">
      <c r="A15" s="82"/>
      <c r="B15" s="18" t="s">
        <v>163</v>
      </c>
      <c r="C15" s="18"/>
      <c r="D15" s="16"/>
      <c r="E15" s="18"/>
      <c r="F15" s="69"/>
      <c r="G15" s="36">
        <f t="shared" si="1"/>
        <v>4000</v>
      </c>
      <c r="H15" s="20">
        <v>4000</v>
      </c>
      <c r="I15" s="20"/>
      <c r="J15" s="36">
        <f t="shared" si="2"/>
        <v>2400</v>
      </c>
      <c r="K15" s="20">
        <v>2400</v>
      </c>
      <c r="L15" s="20"/>
      <c r="M15" s="20">
        <f t="shared" si="0"/>
        <v>60</v>
      </c>
    </row>
    <row r="16" spans="1:13" ht="19.5" customHeight="1" hidden="1">
      <c r="A16" s="82"/>
      <c r="B16" s="18" t="s">
        <v>98</v>
      </c>
      <c r="C16" s="18"/>
      <c r="D16" s="16"/>
      <c r="E16" s="18"/>
      <c r="F16" s="69"/>
      <c r="G16" s="36">
        <f t="shared" si="1"/>
        <v>0</v>
      </c>
      <c r="H16" s="20"/>
      <c r="I16" s="20"/>
      <c r="J16" s="36">
        <f t="shared" si="2"/>
        <v>0</v>
      </c>
      <c r="K16" s="20"/>
      <c r="L16" s="20"/>
      <c r="M16" s="20" t="e">
        <f t="shared" si="0"/>
        <v>#DIV/0!</v>
      </c>
    </row>
    <row r="17" spans="1:13" ht="19.5" customHeight="1">
      <c r="A17" s="82"/>
      <c r="B17" s="18" t="s">
        <v>110</v>
      </c>
      <c r="C17" s="18"/>
      <c r="D17" s="16"/>
      <c r="E17" s="18"/>
      <c r="F17" s="69"/>
      <c r="G17" s="36">
        <f t="shared" si="1"/>
        <v>7000</v>
      </c>
      <c r="H17" s="20">
        <v>7000</v>
      </c>
      <c r="I17" s="20"/>
      <c r="J17" s="36">
        <f t="shared" si="2"/>
        <v>7000</v>
      </c>
      <c r="K17" s="20">
        <v>7000</v>
      </c>
      <c r="L17" s="20"/>
      <c r="M17" s="20">
        <f t="shared" si="0"/>
        <v>100</v>
      </c>
    </row>
    <row r="18" spans="1:13" ht="19.5" customHeight="1">
      <c r="A18" s="82"/>
      <c r="B18" s="18" t="s">
        <v>185</v>
      </c>
      <c r="C18" s="18"/>
      <c r="D18" s="16"/>
      <c r="E18" s="18"/>
      <c r="F18" s="69"/>
      <c r="G18" s="36">
        <f t="shared" si="1"/>
        <v>4600</v>
      </c>
      <c r="H18" s="20">
        <v>4600</v>
      </c>
      <c r="I18" s="20"/>
      <c r="J18" s="36">
        <f t="shared" si="2"/>
        <v>4600</v>
      </c>
      <c r="K18" s="20">
        <v>4600</v>
      </c>
      <c r="L18" s="20"/>
      <c r="M18" s="20">
        <f t="shared" si="0"/>
        <v>100</v>
      </c>
    </row>
    <row r="19" spans="1:14" ht="19.5" customHeight="1">
      <c r="A19" s="82"/>
      <c r="B19" s="18" t="s">
        <v>124</v>
      </c>
      <c r="C19" s="18"/>
      <c r="D19" s="16"/>
      <c r="E19" s="18"/>
      <c r="F19" s="69"/>
      <c r="G19" s="36">
        <f t="shared" si="1"/>
        <v>203000</v>
      </c>
      <c r="H19" s="20">
        <f>199000+4000</f>
        <v>203000</v>
      </c>
      <c r="I19" s="20"/>
      <c r="J19" s="36">
        <f t="shared" si="2"/>
        <v>181600</v>
      </c>
      <c r="K19" s="20">
        <v>181600</v>
      </c>
      <c r="L19" s="20"/>
      <c r="M19" s="20">
        <f t="shared" si="0"/>
        <v>89.45812807881774</v>
      </c>
      <c r="N19" s="40" t="s">
        <v>175</v>
      </c>
    </row>
    <row r="20" spans="1:13" ht="19.5" customHeight="1">
      <c r="A20" s="77"/>
      <c r="B20" s="18" t="s">
        <v>149</v>
      </c>
      <c r="C20" s="18"/>
      <c r="D20" s="16"/>
      <c r="E20" s="18"/>
      <c r="F20" s="70"/>
      <c r="G20" s="36">
        <f t="shared" si="1"/>
        <v>500</v>
      </c>
      <c r="H20" s="20">
        <v>500</v>
      </c>
      <c r="I20" s="20"/>
      <c r="J20" s="36">
        <f t="shared" si="2"/>
        <v>500</v>
      </c>
      <c r="K20" s="20">
        <v>500</v>
      </c>
      <c r="L20" s="20"/>
      <c r="M20" s="20">
        <f t="shared" si="0"/>
        <v>100</v>
      </c>
    </row>
    <row r="21" spans="1:13" ht="48.75" customHeight="1">
      <c r="A21" s="41">
        <v>4</v>
      </c>
      <c r="B21" s="18" t="s">
        <v>37</v>
      </c>
      <c r="C21" s="18" t="s">
        <v>32</v>
      </c>
      <c r="D21" s="16">
        <v>250404</v>
      </c>
      <c r="E21" s="18" t="s">
        <v>38</v>
      </c>
      <c r="F21" s="19" t="s">
        <v>41</v>
      </c>
      <c r="G21" s="36">
        <f t="shared" si="1"/>
        <v>24000</v>
      </c>
      <c r="H21" s="20">
        <v>24000</v>
      </c>
      <c r="I21" s="20"/>
      <c r="J21" s="36">
        <f t="shared" si="2"/>
        <v>23879.52</v>
      </c>
      <c r="K21" s="20">
        <v>23879.52</v>
      </c>
      <c r="L21" s="20"/>
      <c r="M21" s="20">
        <f t="shared" si="0"/>
        <v>99.49799999999999</v>
      </c>
    </row>
    <row r="22" spans="1:13" ht="30.75">
      <c r="A22" s="41">
        <v>5</v>
      </c>
      <c r="B22" s="18" t="s">
        <v>37</v>
      </c>
      <c r="C22" s="18" t="s">
        <v>32</v>
      </c>
      <c r="D22" s="16">
        <v>250404</v>
      </c>
      <c r="E22" s="18" t="s">
        <v>38</v>
      </c>
      <c r="F22" s="19" t="s">
        <v>42</v>
      </c>
      <c r="G22" s="36">
        <f t="shared" si="1"/>
        <v>40700</v>
      </c>
      <c r="H22" s="20">
        <v>40700</v>
      </c>
      <c r="I22" s="20"/>
      <c r="J22" s="36">
        <f t="shared" si="2"/>
        <v>40316</v>
      </c>
      <c r="K22" s="20">
        <v>40316</v>
      </c>
      <c r="L22" s="20"/>
      <c r="M22" s="20">
        <f t="shared" si="0"/>
        <v>99.05651105651106</v>
      </c>
    </row>
    <row r="23" spans="1:13" s="40" customFormat="1" ht="17.25" customHeight="1">
      <c r="A23" s="76">
        <v>6</v>
      </c>
      <c r="B23" s="18" t="s">
        <v>193</v>
      </c>
      <c r="C23" s="18" t="s">
        <v>32</v>
      </c>
      <c r="D23" s="16">
        <v>250404</v>
      </c>
      <c r="E23" s="18" t="s">
        <v>38</v>
      </c>
      <c r="F23" s="68" t="s">
        <v>196</v>
      </c>
      <c r="G23" s="36">
        <f t="shared" si="1"/>
        <v>400000</v>
      </c>
      <c r="H23" s="20">
        <v>400000</v>
      </c>
      <c r="I23" s="20"/>
      <c r="J23" s="36">
        <f t="shared" si="2"/>
        <v>115703.7</v>
      </c>
      <c r="K23" s="20">
        <v>115703.7</v>
      </c>
      <c r="L23" s="20"/>
      <c r="M23" s="20">
        <f t="shared" si="0"/>
        <v>28.925924999999996</v>
      </c>
    </row>
    <row r="24" spans="1:13" s="40" customFormat="1" ht="15">
      <c r="A24" s="82"/>
      <c r="B24" s="18" t="s">
        <v>86</v>
      </c>
      <c r="C24" s="18"/>
      <c r="D24" s="16"/>
      <c r="E24" s="18"/>
      <c r="F24" s="69"/>
      <c r="G24" s="36">
        <f t="shared" si="1"/>
        <v>400000</v>
      </c>
      <c r="H24" s="20">
        <v>2000</v>
      </c>
      <c r="I24" s="20">
        <v>398000</v>
      </c>
      <c r="J24" s="36">
        <f t="shared" si="2"/>
        <v>347600</v>
      </c>
      <c r="K24" s="20">
        <v>2000</v>
      </c>
      <c r="L24" s="20">
        <v>345600</v>
      </c>
      <c r="M24" s="20">
        <f t="shared" si="0"/>
        <v>86.9</v>
      </c>
    </row>
    <row r="25" spans="1:13" s="40" customFormat="1" ht="15">
      <c r="A25" s="82"/>
      <c r="B25" s="18" t="s">
        <v>91</v>
      </c>
      <c r="C25" s="18"/>
      <c r="D25" s="16"/>
      <c r="E25" s="18"/>
      <c r="F25" s="69"/>
      <c r="G25" s="36">
        <f t="shared" si="1"/>
        <v>394600</v>
      </c>
      <c r="H25" s="20">
        <f>34000+300000</f>
        <v>334000</v>
      </c>
      <c r="I25" s="20">
        <v>60600</v>
      </c>
      <c r="J25" s="36">
        <f t="shared" si="2"/>
        <v>394315</v>
      </c>
      <c r="K25" s="20">
        <v>333715</v>
      </c>
      <c r="L25" s="20">
        <v>60600</v>
      </c>
      <c r="M25" s="20">
        <f t="shared" si="0"/>
        <v>99.92777496198683</v>
      </c>
    </row>
    <row r="26" spans="1:13" s="40" customFormat="1" ht="15">
      <c r="A26" s="77"/>
      <c r="B26" s="18" t="s">
        <v>132</v>
      </c>
      <c r="C26" s="18"/>
      <c r="D26" s="16"/>
      <c r="E26" s="18"/>
      <c r="F26" s="70"/>
      <c r="G26" s="36">
        <f t="shared" si="1"/>
        <v>845990</v>
      </c>
      <c r="H26" s="20">
        <v>376450</v>
      </c>
      <c r="I26" s="20">
        <v>469540</v>
      </c>
      <c r="J26" s="36">
        <f t="shared" si="2"/>
        <v>700381</v>
      </c>
      <c r="K26" s="20">
        <v>234385</v>
      </c>
      <c r="L26" s="20">
        <v>465996</v>
      </c>
      <c r="M26" s="20">
        <f t="shared" si="0"/>
        <v>82.7883308313337</v>
      </c>
    </row>
    <row r="27" spans="1:13" s="40" customFormat="1" ht="129" customHeight="1">
      <c r="A27" s="41">
        <v>7</v>
      </c>
      <c r="B27" s="18" t="s">
        <v>37</v>
      </c>
      <c r="C27" s="18" t="s">
        <v>32</v>
      </c>
      <c r="D27" s="16">
        <v>250404</v>
      </c>
      <c r="E27" s="18" t="s">
        <v>38</v>
      </c>
      <c r="F27" s="21" t="s">
        <v>43</v>
      </c>
      <c r="G27" s="36">
        <f t="shared" si="1"/>
        <v>260000</v>
      </c>
      <c r="H27" s="20">
        <v>260000</v>
      </c>
      <c r="I27" s="20"/>
      <c r="J27" s="36">
        <f t="shared" si="2"/>
        <v>148971.02</v>
      </c>
      <c r="K27" s="20">
        <v>148971.02</v>
      </c>
      <c r="L27" s="20"/>
      <c r="M27" s="20">
        <f t="shared" si="0"/>
        <v>57.29654615384615</v>
      </c>
    </row>
    <row r="28" spans="1:13" s="40" customFormat="1" ht="65.25" customHeight="1">
      <c r="A28" s="41">
        <v>8</v>
      </c>
      <c r="B28" s="17" t="s">
        <v>44</v>
      </c>
      <c r="C28" s="22" t="s">
        <v>23</v>
      </c>
      <c r="D28" s="16">
        <v>80800</v>
      </c>
      <c r="E28" s="18" t="s">
        <v>45</v>
      </c>
      <c r="F28" s="19" t="s">
        <v>151</v>
      </c>
      <c r="G28" s="36">
        <f t="shared" si="1"/>
        <v>50000</v>
      </c>
      <c r="H28" s="20"/>
      <c r="I28" s="20">
        <v>50000</v>
      </c>
      <c r="J28" s="36">
        <f t="shared" si="2"/>
        <v>50000</v>
      </c>
      <c r="K28" s="20"/>
      <c r="L28" s="20">
        <v>50000</v>
      </c>
      <c r="M28" s="20">
        <f t="shared" si="0"/>
        <v>100</v>
      </c>
    </row>
    <row r="29" spans="1:13" s="40" customFormat="1" ht="30.75">
      <c r="A29" s="41">
        <v>9</v>
      </c>
      <c r="B29" s="17" t="s">
        <v>46</v>
      </c>
      <c r="C29" s="23" t="s">
        <v>21</v>
      </c>
      <c r="D29" s="16">
        <v>80101</v>
      </c>
      <c r="E29" s="17" t="s">
        <v>47</v>
      </c>
      <c r="F29" s="19" t="s">
        <v>22</v>
      </c>
      <c r="G29" s="36">
        <f t="shared" si="1"/>
        <v>48000</v>
      </c>
      <c r="H29" s="20">
        <f>26000+11000+11000</f>
        <v>48000</v>
      </c>
      <c r="I29" s="20"/>
      <c r="J29" s="36">
        <f t="shared" si="2"/>
        <v>47556.9</v>
      </c>
      <c r="K29" s="20">
        <f>26000+11000+10556.9</f>
        <v>47556.9</v>
      </c>
      <c r="L29" s="20"/>
      <c r="M29" s="20">
        <f t="shared" si="0"/>
        <v>99.076875</v>
      </c>
    </row>
    <row r="30" spans="1:13" s="40" customFormat="1" ht="46.5">
      <c r="A30" s="41">
        <v>10</v>
      </c>
      <c r="B30" s="17" t="s">
        <v>48</v>
      </c>
      <c r="C30" s="24" t="s">
        <v>24</v>
      </c>
      <c r="D30" s="16">
        <v>81009</v>
      </c>
      <c r="E30" s="18" t="s">
        <v>47</v>
      </c>
      <c r="F30" s="19" t="s">
        <v>49</v>
      </c>
      <c r="G30" s="36">
        <f t="shared" si="1"/>
        <v>1779988</v>
      </c>
      <c r="H30" s="20">
        <v>1779988</v>
      </c>
      <c r="I30" s="20"/>
      <c r="J30" s="36">
        <f t="shared" si="2"/>
        <v>1779987.3</v>
      </c>
      <c r="K30" s="20">
        <v>1779987.3</v>
      </c>
      <c r="L30" s="20"/>
      <c r="M30" s="20">
        <f t="shared" si="0"/>
        <v>99.99996067389219</v>
      </c>
    </row>
    <row r="31" spans="1:13" s="40" customFormat="1" ht="46.5">
      <c r="A31" s="43">
        <v>11</v>
      </c>
      <c r="B31" s="17" t="s">
        <v>176</v>
      </c>
      <c r="C31" s="24"/>
      <c r="D31" s="16"/>
      <c r="E31" s="18"/>
      <c r="F31" s="19" t="s">
        <v>177</v>
      </c>
      <c r="G31" s="36">
        <f t="shared" si="1"/>
        <v>69300</v>
      </c>
      <c r="H31" s="20">
        <v>69300</v>
      </c>
      <c r="I31" s="20"/>
      <c r="J31" s="36">
        <f t="shared" si="2"/>
        <v>58258.03</v>
      </c>
      <c r="K31" s="20">
        <v>58258.03</v>
      </c>
      <c r="L31" s="20"/>
      <c r="M31" s="20">
        <f t="shared" si="0"/>
        <v>84.06642135642134</v>
      </c>
    </row>
    <row r="32" spans="1:13" s="40" customFormat="1" ht="46.5">
      <c r="A32" s="41">
        <v>12</v>
      </c>
      <c r="B32" s="17" t="s">
        <v>50</v>
      </c>
      <c r="C32" s="24"/>
      <c r="D32" s="16">
        <v>81101</v>
      </c>
      <c r="E32" s="18" t="s">
        <v>47</v>
      </c>
      <c r="F32" s="19" t="s">
        <v>51</v>
      </c>
      <c r="G32" s="36">
        <f t="shared" si="1"/>
        <v>74013</v>
      </c>
      <c r="H32" s="20">
        <v>74013</v>
      </c>
      <c r="I32" s="20"/>
      <c r="J32" s="36">
        <f t="shared" si="2"/>
        <v>74013</v>
      </c>
      <c r="K32" s="20">
        <v>74013</v>
      </c>
      <c r="L32" s="20"/>
      <c r="M32" s="20">
        <f t="shared" si="0"/>
        <v>100</v>
      </c>
    </row>
    <row r="33" spans="1:13" s="40" customFormat="1" ht="15">
      <c r="A33" s="76">
        <v>13</v>
      </c>
      <c r="B33" s="17"/>
      <c r="C33" s="24"/>
      <c r="D33" s="16"/>
      <c r="E33" s="18"/>
      <c r="F33" s="68" t="s">
        <v>52</v>
      </c>
      <c r="G33" s="36">
        <f t="shared" si="1"/>
        <v>4161592</v>
      </c>
      <c r="H33" s="20">
        <f>H34+H35+H36+H38+H39+H37</f>
        <v>4161592</v>
      </c>
      <c r="I33" s="20">
        <f>I34+I35+I36+I38+I39+I37</f>
        <v>0</v>
      </c>
      <c r="J33" s="36">
        <f t="shared" si="2"/>
        <v>3745277.84</v>
      </c>
      <c r="K33" s="20">
        <f>K34+K35+K36+K38+K39+K37</f>
        <v>3745277.84</v>
      </c>
      <c r="L33" s="20">
        <f>L34+L35+L36+L38+L39+L37</f>
        <v>0</v>
      </c>
      <c r="M33" s="20">
        <f t="shared" si="0"/>
        <v>89.9962764249835</v>
      </c>
    </row>
    <row r="34" spans="1:13" s="40" customFormat="1" ht="15">
      <c r="A34" s="82"/>
      <c r="B34" s="18" t="s">
        <v>50</v>
      </c>
      <c r="C34" s="18"/>
      <c r="D34" s="16">
        <v>80101</v>
      </c>
      <c r="E34" s="18" t="s">
        <v>47</v>
      </c>
      <c r="F34" s="69"/>
      <c r="G34" s="36">
        <f t="shared" si="1"/>
        <v>94242</v>
      </c>
      <c r="H34" s="20">
        <f>74242+20000</f>
        <v>94242</v>
      </c>
      <c r="I34" s="20"/>
      <c r="J34" s="36">
        <f t="shared" si="2"/>
        <v>94240.19</v>
      </c>
      <c r="K34" s="20">
        <f>74241.59+19998.6</f>
        <v>94240.19</v>
      </c>
      <c r="L34" s="20"/>
      <c r="M34" s="20">
        <f t="shared" si="0"/>
        <v>99.99807941257613</v>
      </c>
    </row>
    <row r="35" spans="1:13" s="40" customFormat="1" ht="15">
      <c r="A35" s="82"/>
      <c r="B35" s="18" t="s">
        <v>53</v>
      </c>
      <c r="C35" s="18" t="s">
        <v>25</v>
      </c>
      <c r="D35" s="16">
        <v>90412</v>
      </c>
      <c r="E35" s="18" t="s">
        <v>54</v>
      </c>
      <c r="F35" s="69"/>
      <c r="G35" s="36">
        <f t="shared" si="1"/>
        <v>794920</v>
      </c>
      <c r="H35" s="20">
        <v>794920</v>
      </c>
      <c r="I35" s="20"/>
      <c r="J35" s="36">
        <f t="shared" si="2"/>
        <v>794907.81</v>
      </c>
      <c r="K35" s="20">
        <v>794907.81</v>
      </c>
      <c r="L35" s="20"/>
      <c r="M35" s="20">
        <f t="shared" si="0"/>
        <v>99.99846651235346</v>
      </c>
    </row>
    <row r="36" spans="1:13" s="40" customFormat="1" ht="15">
      <c r="A36" s="82"/>
      <c r="B36" s="18" t="s">
        <v>108</v>
      </c>
      <c r="C36" s="18" t="s">
        <v>109</v>
      </c>
      <c r="D36" s="16">
        <v>90412</v>
      </c>
      <c r="E36" s="18" t="s">
        <v>54</v>
      </c>
      <c r="F36" s="69"/>
      <c r="G36" s="36">
        <f t="shared" si="1"/>
        <v>491000</v>
      </c>
      <c r="H36" s="20">
        <v>491000</v>
      </c>
      <c r="I36" s="20"/>
      <c r="J36" s="36">
        <f t="shared" si="2"/>
        <v>491000</v>
      </c>
      <c r="K36" s="20">
        <f>440900+50100</f>
        <v>491000</v>
      </c>
      <c r="L36" s="20"/>
      <c r="M36" s="20">
        <f>J36/G36*100</f>
        <v>100</v>
      </c>
    </row>
    <row r="37" spans="1:13" s="40" customFormat="1" ht="15">
      <c r="A37" s="82"/>
      <c r="B37" s="18" t="s">
        <v>184</v>
      </c>
      <c r="C37" s="18"/>
      <c r="D37" s="16"/>
      <c r="E37" s="18"/>
      <c r="F37" s="69"/>
      <c r="G37" s="36">
        <f t="shared" si="1"/>
        <v>472430</v>
      </c>
      <c r="H37" s="20">
        <v>472430</v>
      </c>
      <c r="I37" s="20"/>
      <c r="J37" s="36">
        <f t="shared" si="2"/>
        <v>472429.84</v>
      </c>
      <c r="K37" s="20">
        <v>472429.84</v>
      </c>
      <c r="L37" s="20"/>
      <c r="M37" s="20">
        <f>J37/G37*100</f>
        <v>99.99996613254875</v>
      </c>
    </row>
    <row r="38" spans="1:13" s="40" customFormat="1" ht="15">
      <c r="A38" s="82"/>
      <c r="B38" s="18" t="s">
        <v>170</v>
      </c>
      <c r="C38" s="18"/>
      <c r="D38" s="16"/>
      <c r="E38" s="18"/>
      <c r="F38" s="69"/>
      <c r="G38" s="36">
        <f t="shared" si="1"/>
        <v>2159100</v>
      </c>
      <c r="H38" s="20">
        <v>2159100</v>
      </c>
      <c r="I38" s="20"/>
      <c r="J38" s="36">
        <f t="shared" si="2"/>
        <v>1759100</v>
      </c>
      <c r="K38" s="20">
        <v>1759100</v>
      </c>
      <c r="L38" s="20"/>
      <c r="M38" s="20">
        <f>J38/G38*100</f>
        <v>81.47376221573805</v>
      </c>
    </row>
    <row r="39" spans="1:13" s="40" customFormat="1" ht="15">
      <c r="A39" s="77"/>
      <c r="B39" s="18" t="s">
        <v>171</v>
      </c>
      <c r="C39" s="18"/>
      <c r="D39" s="16"/>
      <c r="E39" s="18"/>
      <c r="F39" s="70"/>
      <c r="G39" s="36">
        <f t="shared" si="1"/>
        <v>149900</v>
      </c>
      <c r="H39" s="20">
        <v>149900</v>
      </c>
      <c r="I39" s="20"/>
      <c r="J39" s="36">
        <f t="shared" si="2"/>
        <v>133600</v>
      </c>
      <c r="K39" s="20">
        <v>133600</v>
      </c>
      <c r="L39" s="20"/>
      <c r="M39" s="20">
        <f>J39/G39*100</f>
        <v>89.12608405603736</v>
      </c>
    </row>
    <row r="40" spans="1:13" s="40" customFormat="1" ht="30.75">
      <c r="A40" s="41">
        <v>14</v>
      </c>
      <c r="B40" s="18" t="s">
        <v>55</v>
      </c>
      <c r="C40" s="18" t="s">
        <v>26</v>
      </c>
      <c r="D40" s="16">
        <v>90802</v>
      </c>
      <c r="E40" s="18" t="s">
        <v>56</v>
      </c>
      <c r="F40" s="19" t="s">
        <v>57</v>
      </c>
      <c r="G40" s="36">
        <f t="shared" si="1"/>
        <v>182000</v>
      </c>
      <c r="H40" s="20">
        <v>182000</v>
      </c>
      <c r="I40" s="20"/>
      <c r="J40" s="36">
        <f t="shared" si="2"/>
        <v>182000</v>
      </c>
      <c r="K40" s="20">
        <v>182000</v>
      </c>
      <c r="L40" s="20"/>
      <c r="M40" s="20">
        <f t="shared" si="0"/>
        <v>100</v>
      </c>
    </row>
    <row r="41" spans="1:13" s="40" customFormat="1" ht="30.75">
      <c r="A41" s="41">
        <v>15</v>
      </c>
      <c r="B41" s="18" t="s">
        <v>58</v>
      </c>
      <c r="C41" s="18" t="s">
        <v>27</v>
      </c>
      <c r="D41" s="16">
        <v>91102</v>
      </c>
      <c r="E41" s="18" t="s">
        <v>56</v>
      </c>
      <c r="F41" s="19" t="s">
        <v>59</v>
      </c>
      <c r="G41" s="36">
        <f t="shared" si="1"/>
        <v>36500</v>
      </c>
      <c r="H41" s="20">
        <v>36500</v>
      </c>
      <c r="I41" s="20"/>
      <c r="J41" s="36">
        <f t="shared" si="2"/>
        <v>36500</v>
      </c>
      <c r="K41" s="20">
        <v>36500</v>
      </c>
      <c r="L41" s="20"/>
      <c r="M41" s="20">
        <f t="shared" si="0"/>
        <v>100</v>
      </c>
    </row>
    <row r="42" spans="1:13" s="40" customFormat="1" ht="46.5">
      <c r="A42" s="41">
        <v>16</v>
      </c>
      <c r="B42" s="18" t="s">
        <v>60</v>
      </c>
      <c r="C42" s="18" t="s">
        <v>28</v>
      </c>
      <c r="D42" s="16">
        <v>91104</v>
      </c>
      <c r="E42" s="18" t="s">
        <v>56</v>
      </c>
      <c r="F42" s="19" t="s">
        <v>61</v>
      </c>
      <c r="G42" s="36">
        <f t="shared" si="1"/>
        <v>3000</v>
      </c>
      <c r="H42" s="20">
        <v>3000</v>
      </c>
      <c r="I42" s="20"/>
      <c r="J42" s="36">
        <f t="shared" si="2"/>
        <v>2982</v>
      </c>
      <c r="K42" s="20">
        <v>2982</v>
      </c>
      <c r="L42" s="20"/>
      <c r="M42" s="20">
        <f t="shared" si="0"/>
        <v>99.4</v>
      </c>
    </row>
    <row r="43" spans="1:14" s="40" customFormat="1" ht="30.75">
      <c r="A43" s="41">
        <v>17</v>
      </c>
      <c r="B43" s="18" t="s">
        <v>62</v>
      </c>
      <c r="C43" s="18" t="s">
        <v>29</v>
      </c>
      <c r="D43" s="16">
        <v>91103</v>
      </c>
      <c r="E43" s="18" t="s">
        <v>56</v>
      </c>
      <c r="F43" s="19" t="s">
        <v>63</v>
      </c>
      <c r="G43" s="36">
        <f t="shared" si="1"/>
        <v>57000</v>
      </c>
      <c r="H43" s="20">
        <v>44700</v>
      </c>
      <c r="I43" s="20">
        <v>12300</v>
      </c>
      <c r="J43" s="36">
        <f t="shared" si="2"/>
        <v>53056.88</v>
      </c>
      <c r="K43" s="20">
        <v>40835.21</v>
      </c>
      <c r="L43" s="20">
        <v>12221.67</v>
      </c>
      <c r="M43" s="20">
        <f t="shared" si="0"/>
        <v>93.08224561403509</v>
      </c>
      <c r="N43" s="40" t="s">
        <v>187</v>
      </c>
    </row>
    <row r="44" spans="1:13" s="40" customFormat="1" ht="30.75">
      <c r="A44" s="41">
        <v>18</v>
      </c>
      <c r="B44" s="18" t="s">
        <v>53</v>
      </c>
      <c r="C44" s="18" t="s">
        <v>25</v>
      </c>
      <c r="D44" s="16">
        <v>90412</v>
      </c>
      <c r="E44" s="18" t="s">
        <v>54</v>
      </c>
      <c r="F44" s="19" t="s">
        <v>64</v>
      </c>
      <c r="G44" s="36">
        <f t="shared" si="1"/>
        <v>62000</v>
      </c>
      <c r="H44" s="20">
        <v>62000</v>
      </c>
      <c r="I44" s="20"/>
      <c r="J44" s="36">
        <f t="shared" si="2"/>
        <v>62000</v>
      </c>
      <c r="K44" s="20">
        <v>62000</v>
      </c>
      <c r="L44" s="20"/>
      <c r="M44" s="20">
        <f t="shared" si="0"/>
        <v>100</v>
      </c>
    </row>
    <row r="45" spans="1:13" s="40" customFormat="1" ht="46.5">
      <c r="A45" s="41">
        <v>19</v>
      </c>
      <c r="B45" s="18" t="s">
        <v>53</v>
      </c>
      <c r="C45" s="18" t="s">
        <v>25</v>
      </c>
      <c r="D45" s="16">
        <v>90412</v>
      </c>
      <c r="E45" s="18" t="s">
        <v>54</v>
      </c>
      <c r="F45" s="19" t="s">
        <v>65</v>
      </c>
      <c r="G45" s="36">
        <f t="shared" si="1"/>
        <v>109200</v>
      </c>
      <c r="H45" s="20">
        <v>109200</v>
      </c>
      <c r="I45" s="20"/>
      <c r="J45" s="36">
        <f t="shared" si="2"/>
        <v>109200</v>
      </c>
      <c r="K45" s="20">
        <v>109200</v>
      </c>
      <c r="L45" s="20"/>
      <c r="M45" s="20">
        <f t="shared" si="0"/>
        <v>100</v>
      </c>
    </row>
    <row r="46" spans="1:13" s="40" customFormat="1" ht="36" customHeight="1">
      <c r="A46" s="49">
        <v>20</v>
      </c>
      <c r="B46" s="55" t="s">
        <v>66</v>
      </c>
      <c r="C46" s="18" t="s">
        <v>30</v>
      </c>
      <c r="D46" s="16">
        <v>100302</v>
      </c>
      <c r="E46" s="18" t="s">
        <v>67</v>
      </c>
      <c r="F46" s="50" t="s">
        <v>68</v>
      </c>
      <c r="G46" s="60">
        <f t="shared" si="1"/>
        <v>28960</v>
      </c>
      <c r="H46" s="61">
        <v>28960</v>
      </c>
      <c r="I46" s="61"/>
      <c r="J46" s="60">
        <f t="shared" si="2"/>
        <v>28948.07</v>
      </c>
      <c r="K46" s="61">
        <v>28948.07</v>
      </c>
      <c r="L46" s="61"/>
      <c r="M46" s="20">
        <f t="shared" si="0"/>
        <v>99.95880524861879</v>
      </c>
    </row>
    <row r="47" spans="1:13" s="40" customFormat="1" ht="15">
      <c r="A47" s="80">
        <v>21</v>
      </c>
      <c r="B47" s="18"/>
      <c r="C47" s="18"/>
      <c r="D47" s="16"/>
      <c r="E47" s="18"/>
      <c r="F47" s="81" t="s">
        <v>165</v>
      </c>
      <c r="G47" s="36">
        <f>H47+I47</f>
        <v>280570</v>
      </c>
      <c r="H47" s="20">
        <f>H48+H50+H51+H49</f>
        <v>65000</v>
      </c>
      <c r="I47" s="20">
        <f>I48+I50+I51+I49</f>
        <v>215570</v>
      </c>
      <c r="J47" s="36">
        <f t="shared" si="2"/>
        <v>270509.61</v>
      </c>
      <c r="K47" s="20">
        <f>K48+K50+K51+K49</f>
        <v>54939.61</v>
      </c>
      <c r="L47" s="20">
        <f>L48+L50+L51+L49</f>
        <v>215570</v>
      </c>
      <c r="M47" s="20">
        <f t="shared" si="0"/>
        <v>96.41430302598282</v>
      </c>
    </row>
    <row r="48" spans="1:13" s="40" customFormat="1" ht="15" customHeight="1">
      <c r="A48" s="80"/>
      <c r="B48" s="18" t="s">
        <v>69</v>
      </c>
      <c r="C48" s="18" t="s">
        <v>31</v>
      </c>
      <c r="D48" s="16">
        <v>160101</v>
      </c>
      <c r="E48" s="18" t="s">
        <v>70</v>
      </c>
      <c r="F48" s="81"/>
      <c r="G48" s="36">
        <f t="shared" si="1"/>
        <v>217216</v>
      </c>
      <c r="H48" s="20">
        <v>47772</v>
      </c>
      <c r="I48" s="20">
        <v>169444</v>
      </c>
      <c r="J48" s="36">
        <f t="shared" si="2"/>
        <v>217155.61</v>
      </c>
      <c r="K48" s="20">
        <v>47711.61</v>
      </c>
      <c r="L48" s="20">
        <v>169444</v>
      </c>
      <c r="M48" s="20">
        <f t="shared" si="0"/>
        <v>99.97219818061284</v>
      </c>
    </row>
    <row r="49" spans="1:13" s="40" customFormat="1" ht="15" customHeight="1">
      <c r="A49" s="80"/>
      <c r="B49" s="18" t="s">
        <v>190</v>
      </c>
      <c r="C49" s="18"/>
      <c r="D49" s="16"/>
      <c r="E49" s="18"/>
      <c r="F49" s="81"/>
      <c r="G49" s="36">
        <f t="shared" si="1"/>
        <v>17228</v>
      </c>
      <c r="H49" s="20">
        <v>17228</v>
      </c>
      <c r="I49" s="20"/>
      <c r="J49" s="36">
        <f t="shared" si="2"/>
        <v>7228</v>
      </c>
      <c r="K49" s="20">
        <v>7228</v>
      </c>
      <c r="L49" s="20"/>
      <c r="M49" s="20">
        <f t="shared" si="0"/>
        <v>41.95495704666821</v>
      </c>
    </row>
    <row r="50" spans="1:13" s="40" customFormat="1" ht="15">
      <c r="A50" s="80"/>
      <c r="B50" s="18" t="s">
        <v>71</v>
      </c>
      <c r="C50" s="18"/>
      <c r="D50" s="16"/>
      <c r="E50" s="18" t="s">
        <v>72</v>
      </c>
      <c r="F50" s="81"/>
      <c r="G50" s="36">
        <v>46126</v>
      </c>
      <c r="H50" s="20"/>
      <c r="I50" s="20">
        <v>46126</v>
      </c>
      <c r="J50" s="36">
        <v>46126</v>
      </c>
      <c r="K50" s="20"/>
      <c r="L50" s="20">
        <v>46126</v>
      </c>
      <c r="M50" s="20">
        <f t="shared" si="0"/>
        <v>100</v>
      </c>
    </row>
    <row r="51" spans="1:13" s="40" customFormat="1" ht="15" hidden="1">
      <c r="A51" s="80"/>
      <c r="B51" s="18" t="s">
        <v>73</v>
      </c>
      <c r="C51" s="18"/>
      <c r="D51" s="16"/>
      <c r="E51" s="18" t="s">
        <v>72</v>
      </c>
      <c r="F51" s="81"/>
      <c r="G51" s="36"/>
      <c r="H51" s="20"/>
      <c r="I51" s="20"/>
      <c r="J51" s="36">
        <f t="shared" si="2"/>
        <v>0</v>
      </c>
      <c r="K51" s="20"/>
      <c r="L51" s="20"/>
      <c r="M51" s="20" t="e">
        <f t="shared" si="0"/>
        <v>#DIV/0!</v>
      </c>
    </row>
    <row r="52" spans="1:13" s="40" customFormat="1" ht="45.75" customHeight="1">
      <c r="A52" s="49">
        <v>22</v>
      </c>
      <c r="B52" s="55" t="s">
        <v>138</v>
      </c>
      <c r="C52" s="18"/>
      <c r="D52" s="16"/>
      <c r="E52" s="18"/>
      <c r="F52" s="50" t="s">
        <v>179</v>
      </c>
      <c r="G52" s="60">
        <f>H52+I52</f>
        <v>12000</v>
      </c>
      <c r="H52" s="61"/>
      <c r="I52" s="61">
        <v>12000</v>
      </c>
      <c r="J52" s="36">
        <f t="shared" si="2"/>
        <v>11300</v>
      </c>
      <c r="K52" s="61"/>
      <c r="L52" s="49">
        <v>11300</v>
      </c>
      <c r="M52" s="61">
        <f>J52/G52*100</f>
        <v>94.16666666666667</v>
      </c>
    </row>
    <row r="53" spans="1:13" s="40" customFormat="1" ht="33.75" customHeight="1">
      <c r="A53" s="41">
        <v>23</v>
      </c>
      <c r="B53" s="25" t="s">
        <v>74</v>
      </c>
      <c r="C53" s="26" t="s">
        <v>33</v>
      </c>
      <c r="D53" s="17" t="s">
        <v>5</v>
      </c>
      <c r="E53" s="17" t="s">
        <v>75</v>
      </c>
      <c r="F53" s="19" t="s">
        <v>76</v>
      </c>
      <c r="G53" s="36">
        <f t="shared" si="1"/>
        <v>10000</v>
      </c>
      <c r="H53" s="20">
        <v>10000</v>
      </c>
      <c r="I53" s="20"/>
      <c r="J53" s="36">
        <f t="shared" si="2"/>
        <v>9995.7</v>
      </c>
      <c r="K53" s="20">
        <v>9995.7</v>
      </c>
      <c r="L53" s="20"/>
      <c r="M53" s="20">
        <f t="shared" si="0"/>
        <v>99.95700000000001</v>
      </c>
    </row>
    <row r="54" spans="1:13" s="40" customFormat="1" ht="21.75" customHeight="1">
      <c r="A54" s="76">
        <v>24</v>
      </c>
      <c r="B54" s="17"/>
      <c r="C54" s="22"/>
      <c r="D54" s="16"/>
      <c r="E54" s="18"/>
      <c r="F54" s="71" t="s">
        <v>80</v>
      </c>
      <c r="G54" s="36">
        <f t="shared" si="1"/>
        <v>239967</v>
      </c>
      <c r="H54" s="20">
        <f>H55+H56</f>
        <v>220000</v>
      </c>
      <c r="I54" s="20">
        <f>I55+I56</f>
        <v>19967</v>
      </c>
      <c r="J54" s="36">
        <f t="shared" si="2"/>
        <v>225668.47</v>
      </c>
      <c r="K54" s="20">
        <f>K55+K56</f>
        <v>205701.47</v>
      </c>
      <c r="L54" s="20">
        <f>L55+L56</f>
        <v>19967</v>
      </c>
      <c r="M54" s="20">
        <f t="shared" si="0"/>
        <v>94.04145986739843</v>
      </c>
    </row>
    <row r="55" spans="1:13" s="40" customFormat="1" ht="21.75" customHeight="1">
      <c r="A55" s="82"/>
      <c r="B55" s="18" t="s">
        <v>77</v>
      </c>
      <c r="C55" s="18" t="s">
        <v>78</v>
      </c>
      <c r="D55" s="17" t="s">
        <v>8</v>
      </c>
      <c r="E55" s="17" t="s">
        <v>79</v>
      </c>
      <c r="F55" s="72"/>
      <c r="G55" s="36">
        <f t="shared" si="1"/>
        <v>72012</v>
      </c>
      <c r="H55" s="20">
        <v>72012</v>
      </c>
      <c r="I55" s="20"/>
      <c r="J55" s="36">
        <f t="shared" si="2"/>
        <v>59999.74</v>
      </c>
      <c r="K55" s="20">
        <v>59999.74</v>
      </c>
      <c r="L55" s="20"/>
      <c r="M55" s="20">
        <f t="shared" si="0"/>
        <v>83.31908570793757</v>
      </c>
    </row>
    <row r="56" spans="1:13" s="40" customFormat="1" ht="21.75" customHeight="1">
      <c r="A56" s="77"/>
      <c r="B56" s="18" t="s">
        <v>145</v>
      </c>
      <c r="C56" s="18" t="s">
        <v>78</v>
      </c>
      <c r="D56" s="17" t="s">
        <v>8</v>
      </c>
      <c r="E56" s="17" t="s">
        <v>79</v>
      </c>
      <c r="F56" s="73"/>
      <c r="G56" s="36">
        <f>H56+I56</f>
        <v>167955</v>
      </c>
      <c r="H56" s="20">
        <v>147988</v>
      </c>
      <c r="I56" s="20">
        <v>19967</v>
      </c>
      <c r="J56" s="36">
        <f>K56+L56</f>
        <v>165668.73</v>
      </c>
      <c r="K56" s="20">
        <v>145701.73</v>
      </c>
      <c r="L56" s="20">
        <v>19967</v>
      </c>
      <c r="M56" s="20">
        <f>J56/G56*100</f>
        <v>98.63876038224525</v>
      </c>
    </row>
    <row r="57" spans="1:13" s="40" customFormat="1" ht="46.5">
      <c r="A57" s="41">
        <v>25</v>
      </c>
      <c r="B57" s="18" t="s">
        <v>81</v>
      </c>
      <c r="C57" s="18"/>
      <c r="D57" s="16"/>
      <c r="E57" s="18" t="s">
        <v>82</v>
      </c>
      <c r="F57" s="19" t="s">
        <v>83</v>
      </c>
      <c r="G57" s="36">
        <v>865300</v>
      </c>
      <c r="H57" s="20">
        <v>865300</v>
      </c>
      <c r="I57" s="20"/>
      <c r="J57" s="36">
        <f t="shared" si="2"/>
        <v>865300</v>
      </c>
      <c r="K57" s="20">
        <v>865300</v>
      </c>
      <c r="L57" s="20"/>
      <c r="M57" s="20">
        <f t="shared" si="0"/>
        <v>100</v>
      </c>
    </row>
    <row r="58" spans="1:13" s="40" customFormat="1" ht="33.75" customHeight="1">
      <c r="A58" s="41">
        <v>26</v>
      </c>
      <c r="B58" s="18" t="s">
        <v>81</v>
      </c>
      <c r="C58" s="18"/>
      <c r="D58" s="16"/>
      <c r="E58" s="18"/>
      <c r="F58" s="19" t="s">
        <v>168</v>
      </c>
      <c r="G58" s="36">
        <f t="shared" si="1"/>
        <v>286302</v>
      </c>
      <c r="H58" s="20">
        <v>286302</v>
      </c>
      <c r="I58" s="20"/>
      <c r="J58" s="36">
        <f t="shared" si="2"/>
        <v>163086.29</v>
      </c>
      <c r="K58" s="20">
        <v>163086.29</v>
      </c>
      <c r="L58" s="20"/>
      <c r="M58" s="20">
        <f t="shared" si="0"/>
        <v>56.963028550272085</v>
      </c>
    </row>
    <row r="59" spans="1:13" s="40" customFormat="1" ht="62.25">
      <c r="A59" s="41">
        <v>27</v>
      </c>
      <c r="B59" s="18" t="s">
        <v>84</v>
      </c>
      <c r="C59" s="18" t="s">
        <v>32</v>
      </c>
      <c r="D59" s="16">
        <v>250404</v>
      </c>
      <c r="E59" s="18" t="s">
        <v>82</v>
      </c>
      <c r="F59" s="19" t="s">
        <v>85</v>
      </c>
      <c r="G59" s="36">
        <f t="shared" si="1"/>
        <v>84500</v>
      </c>
      <c r="H59" s="20">
        <v>84500</v>
      </c>
      <c r="I59" s="20"/>
      <c r="J59" s="36">
        <f t="shared" si="2"/>
        <v>84500</v>
      </c>
      <c r="K59" s="20">
        <v>84500</v>
      </c>
      <c r="L59" s="20"/>
      <c r="M59" s="20">
        <f t="shared" si="0"/>
        <v>100</v>
      </c>
    </row>
    <row r="60" spans="1:13" s="40" customFormat="1" ht="62.25">
      <c r="A60" s="41">
        <v>28</v>
      </c>
      <c r="B60" s="18" t="s">
        <v>86</v>
      </c>
      <c r="C60" s="18" t="s">
        <v>87</v>
      </c>
      <c r="D60" s="16">
        <v>70201</v>
      </c>
      <c r="E60" s="18" t="s">
        <v>88</v>
      </c>
      <c r="F60" s="19" t="s">
        <v>89</v>
      </c>
      <c r="G60" s="36">
        <f>H60+I60</f>
        <v>6818970</v>
      </c>
      <c r="H60" s="20">
        <v>6818970</v>
      </c>
      <c r="I60" s="20"/>
      <c r="J60" s="36">
        <f t="shared" si="2"/>
        <v>6818963</v>
      </c>
      <c r="K60" s="20">
        <v>6818963</v>
      </c>
      <c r="L60" s="20"/>
      <c r="M60" s="20">
        <f t="shared" si="0"/>
        <v>99.99989734520022</v>
      </c>
    </row>
    <row r="61" spans="1:13" s="40" customFormat="1" ht="30.75">
      <c r="A61" s="41">
        <v>29</v>
      </c>
      <c r="B61" s="18" t="s">
        <v>86</v>
      </c>
      <c r="C61" s="18" t="s">
        <v>87</v>
      </c>
      <c r="D61" s="16">
        <v>70202</v>
      </c>
      <c r="E61" s="18" t="s">
        <v>88</v>
      </c>
      <c r="F61" s="19" t="s">
        <v>90</v>
      </c>
      <c r="G61" s="36">
        <f t="shared" si="1"/>
        <v>120000</v>
      </c>
      <c r="H61" s="20">
        <v>120000</v>
      </c>
      <c r="I61" s="20"/>
      <c r="J61" s="36">
        <f t="shared" si="2"/>
        <v>120000</v>
      </c>
      <c r="K61" s="20">
        <v>120000</v>
      </c>
      <c r="L61" s="20"/>
      <c r="M61" s="20">
        <f t="shared" si="0"/>
        <v>100</v>
      </c>
    </row>
    <row r="62" spans="1:13" s="40" customFormat="1" ht="15">
      <c r="A62" s="80">
        <v>30</v>
      </c>
      <c r="B62" s="18"/>
      <c r="C62" s="18"/>
      <c r="D62" s="16"/>
      <c r="E62" s="18"/>
      <c r="F62" s="81" t="s">
        <v>167</v>
      </c>
      <c r="G62" s="36">
        <f t="shared" si="1"/>
        <v>110000</v>
      </c>
      <c r="H62" s="20">
        <f>H64+H65+H63</f>
        <v>100600</v>
      </c>
      <c r="I62" s="20">
        <f>I64+I65+I63</f>
        <v>9400</v>
      </c>
      <c r="J62" s="36">
        <f t="shared" si="2"/>
        <v>109998</v>
      </c>
      <c r="K62" s="20">
        <f>K64+K65+K63</f>
        <v>100598</v>
      </c>
      <c r="L62" s="20">
        <f>L64+L65+L63</f>
        <v>9400</v>
      </c>
      <c r="M62" s="20">
        <f t="shared" si="0"/>
        <v>99.99818181818182</v>
      </c>
    </row>
    <row r="63" spans="1:13" s="40" customFormat="1" ht="15">
      <c r="A63" s="80"/>
      <c r="B63" s="18" t="s">
        <v>163</v>
      </c>
      <c r="C63" s="18"/>
      <c r="D63" s="16"/>
      <c r="E63" s="18"/>
      <c r="F63" s="81"/>
      <c r="G63" s="36">
        <f t="shared" si="1"/>
        <v>25000</v>
      </c>
      <c r="H63" s="20">
        <v>25000</v>
      </c>
      <c r="I63" s="20"/>
      <c r="J63" s="36">
        <f t="shared" si="2"/>
        <v>25000</v>
      </c>
      <c r="K63" s="20">
        <v>25000</v>
      </c>
      <c r="L63" s="20"/>
      <c r="M63" s="20">
        <f t="shared" si="0"/>
        <v>100</v>
      </c>
    </row>
    <row r="64" spans="1:13" s="40" customFormat="1" ht="15" customHeight="1">
      <c r="A64" s="80"/>
      <c r="B64" s="18" t="s">
        <v>86</v>
      </c>
      <c r="C64" s="18" t="s">
        <v>87</v>
      </c>
      <c r="D64" s="16">
        <v>70202</v>
      </c>
      <c r="E64" s="18" t="s">
        <v>88</v>
      </c>
      <c r="F64" s="81"/>
      <c r="G64" s="36">
        <f t="shared" si="1"/>
        <v>40000</v>
      </c>
      <c r="H64" s="20">
        <v>30600</v>
      </c>
      <c r="I64" s="20">
        <v>9400</v>
      </c>
      <c r="J64" s="36">
        <f t="shared" si="2"/>
        <v>40000</v>
      </c>
      <c r="K64" s="20">
        <v>30600</v>
      </c>
      <c r="L64" s="20">
        <v>9400</v>
      </c>
      <c r="M64" s="20">
        <f t="shared" si="0"/>
        <v>100</v>
      </c>
    </row>
    <row r="65" spans="1:13" s="40" customFormat="1" ht="15">
      <c r="A65" s="80"/>
      <c r="B65" s="18" t="s">
        <v>91</v>
      </c>
      <c r="C65" s="18" t="s">
        <v>92</v>
      </c>
      <c r="D65" s="16"/>
      <c r="E65" s="18" t="s">
        <v>93</v>
      </c>
      <c r="F65" s="81"/>
      <c r="G65" s="36">
        <f t="shared" si="1"/>
        <v>45000</v>
      </c>
      <c r="H65" s="20">
        <v>45000</v>
      </c>
      <c r="I65" s="20"/>
      <c r="J65" s="36">
        <f t="shared" si="2"/>
        <v>44998</v>
      </c>
      <c r="K65" s="20">
        <v>44998</v>
      </c>
      <c r="L65" s="20"/>
      <c r="M65" s="20">
        <f t="shared" si="0"/>
        <v>99.99555555555555</v>
      </c>
    </row>
    <row r="66" spans="1:13" s="40" customFormat="1" ht="15">
      <c r="A66" s="80">
        <v>31</v>
      </c>
      <c r="B66" s="18"/>
      <c r="C66" s="18"/>
      <c r="D66" s="16"/>
      <c r="E66" s="18"/>
      <c r="F66" s="81" t="s">
        <v>97</v>
      </c>
      <c r="G66" s="36">
        <f t="shared" si="1"/>
        <v>202110</v>
      </c>
      <c r="H66" s="20">
        <f>H67+H68</f>
        <v>202110</v>
      </c>
      <c r="I66" s="20">
        <f>I67+I68</f>
        <v>0</v>
      </c>
      <c r="J66" s="36">
        <f t="shared" si="2"/>
        <v>188762.99</v>
      </c>
      <c r="K66" s="20">
        <f>K67+K68</f>
        <v>188762.99</v>
      </c>
      <c r="L66" s="20">
        <f>L67+L68</f>
        <v>0</v>
      </c>
      <c r="M66" s="20">
        <f t="shared" si="0"/>
        <v>93.3961654544555</v>
      </c>
    </row>
    <row r="67" spans="1:13" s="40" customFormat="1" ht="15">
      <c r="A67" s="80"/>
      <c r="B67" s="18" t="s">
        <v>94</v>
      </c>
      <c r="C67" s="18" t="s">
        <v>95</v>
      </c>
      <c r="D67" s="16">
        <v>10116</v>
      </c>
      <c r="E67" s="18" t="s">
        <v>96</v>
      </c>
      <c r="F67" s="81"/>
      <c r="G67" s="36">
        <f t="shared" si="1"/>
        <v>82110</v>
      </c>
      <c r="H67" s="20">
        <v>82110</v>
      </c>
      <c r="I67" s="20"/>
      <c r="J67" s="36">
        <f t="shared" si="2"/>
        <v>82105.45</v>
      </c>
      <c r="K67" s="20">
        <v>82105.45</v>
      </c>
      <c r="L67" s="20"/>
      <c r="M67" s="20">
        <f t="shared" si="0"/>
        <v>99.99445865302641</v>
      </c>
    </row>
    <row r="68" spans="1:13" s="40" customFormat="1" ht="15">
      <c r="A68" s="80"/>
      <c r="B68" s="18" t="s">
        <v>132</v>
      </c>
      <c r="C68" s="18" t="s">
        <v>133</v>
      </c>
      <c r="D68" s="17" t="s">
        <v>9</v>
      </c>
      <c r="E68" s="17" t="s">
        <v>67</v>
      </c>
      <c r="F68" s="81"/>
      <c r="G68" s="36">
        <f t="shared" si="1"/>
        <v>120000</v>
      </c>
      <c r="H68" s="44">
        <v>120000</v>
      </c>
      <c r="I68" s="44"/>
      <c r="J68" s="36">
        <f t="shared" si="2"/>
        <v>106657.54</v>
      </c>
      <c r="K68" s="44">
        <v>106657.54</v>
      </c>
      <c r="L68" s="44"/>
      <c r="M68" s="44">
        <f>J68/G68*100</f>
        <v>88.88128333333333</v>
      </c>
    </row>
    <row r="69" spans="1:13" s="40" customFormat="1" ht="62.25">
      <c r="A69" s="41">
        <v>32</v>
      </c>
      <c r="B69" s="18" t="s">
        <v>98</v>
      </c>
      <c r="C69" s="18" t="s">
        <v>99</v>
      </c>
      <c r="D69" s="16">
        <v>250404</v>
      </c>
      <c r="E69" s="18" t="s">
        <v>38</v>
      </c>
      <c r="F69" s="19" t="s">
        <v>100</v>
      </c>
      <c r="G69" s="36">
        <f t="shared" si="1"/>
        <v>16850</v>
      </c>
      <c r="H69" s="20">
        <v>16850</v>
      </c>
      <c r="I69" s="20"/>
      <c r="J69" s="36">
        <f t="shared" si="2"/>
        <v>16806.74</v>
      </c>
      <c r="K69" s="20">
        <v>16806.74</v>
      </c>
      <c r="L69" s="20"/>
      <c r="M69" s="20">
        <f t="shared" si="0"/>
        <v>99.74326409495549</v>
      </c>
    </row>
    <row r="70" spans="1:13" s="40" customFormat="1" ht="46.5">
      <c r="A70" s="41">
        <v>33</v>
      </c>
      <c r="B70" s="18" t="s">
        <v>101</v>
      </c>
      <c r="C70" s="18" t="s">
        <v>102</v>
      </c>
      <c r="D70" s="16">
        <v>91207</v>
      </c>
      <c r="E70" s="18" t="s">
        <v>103</v>
      </c>
      <c r="F70" s="19" t="s">
        <v>104</v>
      </c>
      <c r="G70" s="36">
        <f t="shared" si="1"/>
        <v>178900</v>
      </c>
      <c r="H70" s="20">
        <v>178900</v>
      </c>
      <c r="I70" s="20"/>
      <c r="J70" s="36">
        <f t="shared" si="2"/>
        <v>160782.45</v>
      </c>
      <c r="K70" s="20">
        <v>160782.45</v>
      </c>
      <c r="L70" s="20"/>
      <c r="M70" s="20">
        <f t="shared" si="0"/>
        <v>89.87280603689213</v>
      </c>
    </row>
    <row r="71" spans="1:13" s="40" customFormat="1" ht="51" customHeight="1">
      <c r="A71" s="41">
        <v>34</v>
      </c>
      <c r="B71" s="18" t="s">
        <v>105</v>
      </c>
      <c r="C71" s="18" t="s">
        <v>106</v>
      </c>
      <c r="D71" s="16">
        <v>91209</v>
      </c>
      <c r="E71" s="18" t="s">
        <v>103</v>
      </c>
      <c r="F71" s="19" t="s">
        <v>107</v>
      </c>
      <c r="G71" s="36">
        <f t="shared" si="1"/>
        <v>96790</v>
      </c>
      <c r="H71" s="20">
        <v>96790</v>
      </c>
      <c r="I71" s="20"/>
      <c r="J71" s="36">
        <f t="shared" si="2"/>
        <v>96784.82</v>
      </c>
      <c r="K71" s="20">
        <v>96784.82</v>
      </c>
      <c r="L71" s="20"/>
      <c r="M71" s="20">
        <f t="shared" si="0"/>
        <v>99.99464820745946</v>
      </c>
    </row>
    <row r="72" spans="1:13" s="40" customFormat="1" ht="30.75" customHeight="1">
      <c r="A72" s="41">
        <v>35</v>
      </c>
      <c r="B72" s="18" t="s">
        <v>112</v>
      </c>
      <c r="C72" s="18" t="s">
        <v>113</v>
      </c>
      <c r="D72" s="16">
        <v>110104</v>
      </c>
      <c r="E72" s="18" t="s">
        <v>114</v>
      </c>
      <c r="F72" s="19" t="s">
        <v>197</v>
      </c>
      <c r="G72" s="36">
        <f t="shared" si="1"/>
        <v>1409700</v>
      </c>
      <c r="H72" s="20">
        <v>910201</v>
      </c>
      <c r="I72" s="20">
        <v>499499</v>
      </c>
      <c r="J72" s="36">
        <f t="shared" si="2"/>
        <v>1396738.99</v>
      </c>
      <c r="K72" s="20">
        <v>897239.99</v>
      </c>
      <c r="L72" s="20">
        <v>499499</v>
      </c>
      <c r="M72" s="20">
        <f t="shared" si="0"/>
        <v>99.08058381215862</v>
      </c>
    </row>
    <row r="73" spans="1:13" s="40" customFormat="1" ht="15">
      <c r="A73" s="41">
        <v>36</v>
      </c>
      <c r="B73" s="18" t="s">
        <v>112</v>
      </c>
      <c r="C73" s="18" t="s">
        <v>113</v>
      </c>
      <c r="D73" s="16">
        <v>110104</v>
      </c>
      <c r="E73" s="18" t="s">
        <v>114</v>
      </c>
      <c r="F73" s="19" t="s">
        <v>115</v>
      </c>
      <c r="G73" s="36">
        <f t="shared" si="1"/>
        <v>50000</v>
      </c>
      <c r="H73" s="20">
        <v>50000</v>
      </c>
      <c r="I73" s="20"/>
      <c r="J73" s="36">
        <f t="shared" si="2"/>
        <v>36692.99</v>
      </c>
      <c r="K73" s="20">
        <v>36692.99</v>
      </c>
      <c r="L73" s="20"/>
      <c r="M73" s="20">
        <f t="shared" si="0"/>
        <v>73.38597999999999</v>
      </c>
    </row>
    <row r="74" spans="1:13" s="40" customFormat="1" ht="37.5" customHeight="1">
      <c r="A74" s="41">
        <v>37</v>
      </c>
      <c r="B74" s="18" t="s">
        <v>112</v>
      </c>
      <c r="C74" s="18" t="s">
        <v>113</v>
      </c>
      <c r="D74" s="16">
        <v>110104</v>
      </c>
      <c r="E74" s="18" t="s">
        <v>114</v>
      </c>
      <c r="F74" s="19" t="s">
        <v>198</v>
      </c>
      <c r="G74" s="36">
        <f t="shared" si="1"/>
        <v>170740</v>
      </c>
      <c r="H74" s="20">
        <v>170740</v>
      </c>
      <c r="I74" s="20"/>
      <c r="J74" s="36">
        <f t="shared" si="2"/>
        <v>167286.54</v>
      </c>
      <c r="K74" s="20">
        <v>167286.54</v>
      </c>
      <c r="L74" s="20"/>
      <c r="M74" s="20">
        <f t="shared" si="0"/>
        <v>97.97735738549842</v>
      </c>
    </row>
    <row r="75" spans="1:13" s="40" customFormat="1" ht="15">
      <c r="A75" s="80">
        <v>38</v>
      </c>
      <c r="B75" s="18"/>
      <c r="C75" s="18"/>
      <c r="D75" s="16"/>
      <c r="E75" s="18"/>
      <c r="F75" s="81" t="s">
        <v>199</v>
      </c>
      <c r="G75" s="20">
        <f>G76+G77</f>
        <v>584100</v>
      </c>
      <c r="H75" s="20">
        <f>H76+H77</f>
        <v>577000</v>
      </c>
      <c r="I75" s="20">
        <f>I76+I77</f>
        <v>7100</v>
      </c>
      <c r="J75" s="36">
        <f t="shared" si="2"/>
        <v>560426.4299999999</v>
      </c>
      <c r="K75" s="20">
        <f>K76+K77</f>
        <v>553326.4299999999</v>
      </c>
      <c r="L75" s="20">
        <f>L76+L77</f>
        <v>7100</v>
      </c>
      <c r="M75" s="20">
        <f>J75/G75*100</f>
        <v>95.94700051361067</v>
      </c>
    </row>
    <row r="76" spans="1:13" s="40" customFormat="1" ht="15">
      <c r="A76" s="80"/>
      <c r="B76" s="18" t="s">
        <v>116</v>
      </c>
      <c r="C76" s="18" t="s">
        <v>117</v>
      </c>
      <c r="D76" s="16">
        <v>130102</v>
      </c>
      <c r="E76" s="18" t="s">
        <v>118</v>
      </c>
      <c r="F76" s="81"/>
      <c r="G76" s="36">
        <f t="shared" si="1"/>
        <v>410661</v>
      </c>
      <c r="H76" s="20">
        <v>403561</v>
      </c>
      <c r="I76" s="20">
        <v>7100</v>
      </c>
      <c r="J76" s="36">
        <f t="shared" si="2"/>
        <v>388516.54</v>
      </c>
      <c r="K76" s="20">
        <v>381416.54</v>
      </c>
      <c r="L76" s="20">
        <v>7100</v>
      </c>
      <c r="M76" s="20">
        <f t="shared" si="0"/>
        <v>94.60760578676816</v>
      </c>
    </row>
    <row r="77" spans="1:13" s="40" customFormat="1" ht="39.75" customHeight="1">
      <c r="A77" s="80"/>
      <c r="B77" s="18" t="s">
        <v>119</v>
      </c>
      <c r="C77" s="18" t="s">
        <v>120</v>
      </c>
      <c r="D77" s="16">
        <v>130106</v>
      </c>
      <c r="E77" s="18" t="s">
        <v>118</v>
      </c>
      <c r="F77" s="81"/>
      <c r="G77" s="36">
        <f t="shared" si="1"/>
        <v>173439</v>
      </c>
      <c r="H77" s="20">
        <v>173439</v>
      </c>
      <c r="I77" s="20"/>
      <c r="J77" s="36">
        <f t="shared" si="2"/>
        <v>171909.89</v>
      </c>
      <c r="K77" s="20">
        <v>171909.89</v>
      </c>
      <c r="L77" s="20"/>
      <c r="M77" s="20">
        <f t="shared" si="0"/>
        <v>99.11835861599756</v>
      </c>
    </row>
    <row r="78" spans="1:13" s="40" customFormat="1" ht="78">
      <c r="A78" s="41">
        <v>39</v>
      </c>
      <c r="B78" s="18" t="s">
        <v>121</v>
      </c>
      <c r="C78" s="18" t="s">
        <v>122</v>
      </c>
      <c r="D78" s="16">
        <v>130203</v>
      </c>
      <c r="E78" s="18" t="s">
        <v>118</v>
      </c>
      <c r="F78" s="19" t="s">
        <v>123</v>
      </c>
      <c r="G78" s="36">
        <f t="shared" si="1"/>
        <v>853000</v>
      </c>
      <c r="H78" s="20">
        <v>853000</v>
      </c>
      <c r="I78" s="20"/>
      <c r="J78" s="36">
        <f t="shared" si="2"/>
        <v>853000</v>
      </c>
      <c r="K78" s="20">
        <v>853000</v>
      </c>
      <c r="L78" s="20"/>
      <c r="M78" s="20">
        <f t="shared" si="0"/>
        <v>100</v>
      </c>
    </row>
    <row r="79" spans="1:13" s="40" customFormat="1" ht="66" customHeight="1">
      <c r="A79" s="41">
        <v>40</v>
      </c>
      <c r="B79" s="18" t="s">
        <v>124</v>
      </c>
      <c r="C79" s="18" t="s">
        <v>125</v>
      </c>
      <c r="D79" s="17" t="s">
        <v>4</v>
      </c>
      <c r="E79" s="18" t="s">
        <v>38</v>
      </c>
      <c r="F79" s="19" t="s">
        <v>126</v>
      </c>
      <c r="G79" s="36">
        <v>184000</v>
      </c>
      <c r="H79" s="20">
        <v>184000</v>
      </c>
      <c r="I79" s="20"/>
      <c r="J79" s="36">
        <f t="shared" si="2"/>
        <v>183914.13</v>
      </c>
      <c r="K79" s="20">
        <v>183914.13</v>
      </c>
      <c r="L79" s="20"/>
      <c r="M79" s="20">
        <f t="shared" si="0"/>
        <v>99.95333152173913</v>
      </c>
    </row>
    <row r="80" spans="1:13" s="40" customFormat="1" ht="35.25" customHeight="1">
      <c r="A80" s="41">
        <v>41</v>
      </c>
      <c r="B80" s="18" t="s">
        <v>127</v>
      </c>
      <c r="C80" s="18" t="s">
        <v>128</v>
      </c>
      <c r="D80" s="17" t="s">
        <v>7</v>
      </c>
      <c r="E80" s="17" t="s">
        <v>67</v>
      </c>
      <c r="F80" s="19" t="s">
        <v>152</v>
      </c>
      <c r="G80" s="36">
        <f t="shared" si="1"/>
        <v>1390000</v>
      </c>
      <c r="H80" s="20"/>
      <c r="I80" s="20">
        <v>1390000</v>
      </c>
      <c r="J80" s="36">
        <f t="shared" si="2"/>
        <v>1265368.12</v>
      </c>
      <c r="K80" s="20"/>
      <c r="L80" s="20">
        <v>1265368.12</v>
      </c>
      <c r="M80" s="20">
        <f t="shared" si="0"/>
        <v>91.03367769784172</v>
      </c>
    </row>
    <row r="81" spans="1:13" s="40" customFormat="1" ht="62.25">
      <c r="A81" s="41">
        <v>42</v>
      </c>
      <c r="B81" s="18" t="s">
        <v>127</v>
      </c>
      <c r="C81" s="18" t="s">
        <v>128</v>
      </c>
      <c r="D81" s="17" t="s">
        <v>7</v>
      </c>
      <c r="E81" s="17" t="s">
        <v>67</v>
      </c>
      <c r="F81" s="19" t="s">
        <v>153</v>
      </c>
      <c r="G81" s="36">
        <f t="shared" si="1"/>
        <v>55430</v>
      </c>
      <c r="H81" s="20"/>
      <c r="I81" s="20">
        <v>55430</v>
      </c>
      <c r="J81" s="36">
        <f t="shared" si="2"/>
        <v>55427.88</v>
      </c>
      <c r="K81" s="20"/>
      <c r="L81" s="20">
        <v>55427.88</v>
      </c>
      <c r="M81" s="20">
        <f t="shared" si="0"/>
        <v>99.99617535630524</v>
      </c>
    </row>
    <row r="82" spans="1:13" s="40" customFormat="1" ht="66" customHeight="1">
      <c r="A82" s="41">
        <v>43</v>
      </c>
      <c r="B82" s="18" t="s">
        <v>129</v>
      </c>
      <c r="C82" s="18"/>
      <c r="D82" s="17"/>
      <c r="E82" s="17" t="s">
        <v>67</v>
      </c>
      <c r="F82" s="19" t="s">
        <v>154</v>
      </c>
      <c r="G82" s="36">
        <f aca="true" t="shared" si="3" ref="G82:G93">H82+I82</f>
        <v>112804</v>
      </c>
      <c r="H82" s="20">
        <v>45500</v>
      </c>
      <c r="I82" s="20">
        <v>67304</v>
      </c>
      <c r="J82" s="36">
        <f aca="true" t="shared" si="4" ref="J82:J94">K82+L82</f>
        <v>107138</v>
      </c>
      <c r="K82" s="20">
        <v>39834</v>
      </c>
      <c r="L82" s="20">
        <v>67304</v>
      </c>
      <c r="M82" s="20">
        <f t="shared" si="0"/>
        <v>94.97712847062161</v>
      </c>
    </row>
    <row r="83" spans="1:13" s="40" customFormat="1" ht="69.75" customHeight="1">
      <c r="A83" s="41">
        <v>44</v>
      </c>
      <c r="B83" s="18" t="s">
        <v>130</v>
      </c>
      <c r="C83" s="18"/>
      <c r="D83" s="17"/>
      <c r="E83" s="17" t="s">
        <v>67</v>
      </c>
      <c r="F83" s="19" t="s">
        <v>131</v>
      </c>
      <c r="G83" s="36">
        <f t="shared" si="3"/>
        <v>1039402</v>
      </c>
      <c r="H83" s="20">
        <v>1039402</v>
      </c>
      <c r="I83" s="20"/>
      <c r="J83" s="36">
        <f t="shared" si="4"/>
        <v>1039398.52</v>
      </c>
      <c r="K83" s="20">
        <v>1039398.52</v>
      </c>
      <c r="L83" s="20"/>
      <c r="M83" s="20">
        <f t="shared" si="0"/>
        <v>99.99966519210084</v>
      </c>
    </row>
    <row r="84" spans="1:13" s="40" customFormat="1" ht="46.5">
      <c r="A84" s="41">
        <v>45</v>
      </c>
      <c r="B84" s="18" t="s">
        <v>132</v>
      </c>
      <c r="C84" s="18" t="s">
        <v>133</v>
      </c>
      <c r="D84" s="17" t="s">
        <v>9</v>
      </c>
      <c r="E84" s="17" t="s">
        <v>67</v>
      </c>
      <c r="F84" s="19" t="s">
        <v>134</v>
      </c>
      <c r="G84" s="36">
        <f t="shared" si="3"/>
        <v>550000</v>
      </c>
      <c r="H84" s="20">
        <v>550000</v>
      </c>
      <c r="I84" s="20"/>
      <c r="J84" s="36">
        <f t="shared" si="4"/>
        <v>515553.21</v>
      </c>
      <c r="K84" s="20">
        <v>515553.21</v>
      </c>
      <c r="L84" s="20"/>
      <c r="M84" s="20">
        <f t="shared" si="0"/>
        <v>93.73694727272728</v>
      </c>
    </row>
    <row r="85" spans="1:13" s="40" customFormat="1" ht="65.25" customHeight="1">
      <c r="A85" s="41">
        <v>46</v>
      </c>
      <c r="B85" s="18" t="s">
        <v>132</v>
      </c>
      <c r="C85" s="18" t="s">
        <v>133</v>
      </c>
      <c r="D85" s="17" t="s">
        <v>9</v>
      </c>
      <c r="E85" s="17" t="s">
        <v>67</v>
      </c>
      <c r="F85" s="19" t="s">
        <v>135</v>
      </c>
      <c r="G85" s="36">
        <f t="shared" si="3"/>
        <v>7000000</v>
      </c>
      <c r="H85" s="20">
        <v>7000000</v>
      </c>
      <c r="I85" s="20"/>
      <c r="J85" s="36">
        <f t="shared" si="4"/>
        <v>6694625.06</v>
      </c>
      <c r="K85" s="20">
        <v>6694625.06</v>
      </c>
      <c r="L85" s="20"/>
      <c r="M85" s="20">
        <f t="shared" si="0"/>
        <v>95.63750085714285</v>
      </c>
    </row>
    <row r="86" spans="1:13" s="40" customFormat="1" ht="66" customHeight="1">
      <c r="A86" s="41">
        <v>47</v>
      </c>
      <c r="B86" s="18" t="s">
        <v>132</v>
      </c>
      <c r="C86" s="18" t="s">
        <v>133</v>
      </c>
      <c r="D86" s="17" t="s">
        <v>9</v>
      </c>
      <c r="E86" s="17" t="s">
        <v>67</v>
      </c>
      <c r="F86" s="19" t="s">
        <v>136</v>
      </c>
      <c r="G86" s="36">
        <f t="shared" si="3"/>
        <v>200000</v>
      </c>
      <c r="H86" s="20">
        <v>200000</v>
      </c>
      <c r="I86" s="20"/>
      <c r="J86" s="36">
        <f t="shared" si="4"/>
        <v>193186.3</v>
      </c>
      <c r="K86" s="20">
        <v>193186.3</v>
      </c>
      <c r="L86" s="20"/>
      <c r="M86" s="20">
        <f t="shared" si="0"/>
        <v>96.59315</v>
      </c>
    </row>
    <row r="87" spans="1:13" s="40" customFormat="1" ht="46.5">
      <c r="A87" s="41">
        <v>48</v>
      </c>
      <c r="B87" s="18" t="s">
        <v>132</v>
      </c>
      <c r="C87" s="18" t="s">
        <v>133</v>
      </c>
      <c r="D87" s="17" t="s">
        <v>9</v>
      </c>
      <c r="E87" s="17" t="s">
        <v>67</v>
      </c>
      <c r="F87" s="19" t="s">
        <v>137</v>
      </c>
      <c r="G87" s="36">
        <f t="shared" si="3"/>
        <v>105200</v>
      </c>
      <c r="H87" s="20">
        <v>105200</v>
      </c>
      <c r="I87" s="20"/>
      <c r="J87" s="36">
        <f t="shared" si="4"/>
        <v>98641.3</v>
      </c>
      <c r="K87" s="20">
        <v>98641.3</v>
      </c>
      <c r="L87" s="20"/>
      <c r="M87" s="20">
        <f t="shared" si="0"/>
        <v>93.76549429657794</v>
      </c>
    </row>
    <row r="88" spans="1:13" s="40" customFormat="1" ht="46.5">
      <c r="A88" s="41">
        <v>49</v>
      </c>
      <c r="B88" s="18" t="s">
        <v>138</v>
      </c>
      <c r="C88" s="18" t="s">
        <v>139</v>
      </c>
      <c r="D88" s="17" t="s">
        <v>140</v>
      </c>
      <c r="E88" s="17" t="s">
        <v>141</v>
      </c>
      <c r="F88" s="19" t="s">
        <v>155</v>
      </c>
      <c r="G88" s="36">
        <f t="shared" si="3"/>
        <v>90000</v>
      </c>
      <c r="H88" s="20"/>
      <c r="I88" s="20">
        <v>90000</v>
      </c>
      <c r="J88" s="36">
        <f t="shared" si="4"/>
        <v>88838.94</v>
      </c>
      <c r="K88" s="20"/>
      <c r="L88" s="20">
        <v>88838.94</v>
      </c>
      <c r="M88" s="20">
        <f aca="true" t="shared" si="5" ref="M88:M94">J88/G88*100</f>
        <v>98.70993333333334</v>
      </c>
    </row>
    <row r="89" spans="1:13" s="40" customFormat="1" ht="30.75" customHeight="1">
      <c r="A89" s="76">
        <v>50</v>
      </c>
      <c r="B89" s="18" t="s">
        <v>142</v>
      </c>
      <c r="C89" s="18" t="s">
        <v>143</v>
      </c>
      <c r="D89" s="27" t="s">
        <v>144</v>
      </c>
      <c r="E89" s="17" t="s">
        <v>72</v>
      </c>
      <c r="F89" s="78" t="s">
        <v>156</v>
      </c>
      <c r="G89" s="36">
        <f t="shared" si="3"/>
        <v>6482362</v>
      </c>
      <c r="H89" s="20"/>
      <c r="I89" s="20">
        <v>6482362</v>
      </c>
      <c r="J89" s="36">
        <f t="shared" si="4"/>
        <v>6482361.85</v>
      </c>
      <c r="K89" s="20"/>
      <c r="L89" s="20">
        <v>6482361.85</v>
      </c>
      <c r="M89" s="20">
        <f t="shared" si="5"/>
        <v>99.99999768602864</v>
      </c>
    </row>
    <row r="90" spans="1:13" s="40" customFormat="1" ht="21.75" customHeight="1">
      <c r="A90" s="77"/>
      <c r="B90" s="18" t="s">
        <v>189</v>
      </c>
      <c r="C90" s="18"/>
      <c r="D90" s="16"/>
      <c r="E90" s="18"/>
      <c r="F90" s="79"/>
      <c r="G90" s="36">
        <f>H90+I90</f>
        <v>38037</v>
      </c>
      <c r="H90" s="20">
        <v>38037</v>
      </c>
      <c r="I90" s="20"/>
      <c r="J90" s="36">
        <f>K90+L90</f>
        <v>38000</v>
      </c>
      <c r="K90" s="20">
        <v>38000</v>
      </c>
      <c r="L90" s="20"/>
      <c r="M90" s="20">
        <f>J90/G90*100</f>
        <v>99.90272629282015</v>
      </c>
    </row>
    <row r="91" spans="1:13" s="40" customFormat="1" ht="30.75">
      <c r="A91" s="41">
        <v>51</v>
      </c>
      <c r="B91" s="18" t="s">
        <v>146</v>
      </c>
      <c r="C91" s="18" t="s">
        <v>147</v>
      </c>
      <c r="D91" s="17" t="s">
        <v>2</v>
      </c>
      <c r="E91" s="17" t="s">
        <v>79</v>
      </c>
      <c r="F91" s="19" t="s">
        <v>148</v>
      </c>
      <c r="G91" s="36">
        <f t="shared" si="3"/>
        <v>89040</v>
      </c>
      <c r="H91" s="20">
        <v>89040</v>
      </c>
      <c r="I91" s="20"/>
      <c r="J91" s="36">
        <f t="shared" si="4"/>
        <v>89036.39</v>
      </c>
      <c r="K91" s="20">
        <v>89036.39</v>
      </c>
      <c r="L91" s="20"/>
      <c r="M91" s="20">
        <f t="shared" si="5"/>
        <v>99.9959456424079</v>
      </c>
    </row>
    <row r="92" spans="1:13" s="40" customFormat="1" ht="46.5">
      <c r="A92" s="41">
        <v>52</v>
      </c>
      <c r="B92" s="18" t="s">
        <v>173</v>
      </c>
      <c r="C92" s="18"/>
      <c r="D92" s="17"/>
      <c r="E92" s="17"/>
      <c r="F92" s="19" t="s">
        <v>174</v>
      </c>
      <c r="G92" s="36">
        <f t="shared" si="3"/>
        <v>80000</v>
      </c>
      <c r="H92" s="20">
        <v>80000</v>
      </c>
      <c r="I92" s="20"/>
      <c r="J92" s="36">
        <f t="shared" si="4"/>
        <v>80000</v>
      </c>
      <c r="K92" s="20">
        <v>80000</v>
      </c>
      <c r="L92" s="20"/>
      <c r="M92" s="20">
        <f t="shared" si="5"/>
        <v>100</v>
      </c>
    </row>
    <row r="93" spans="1:13" s="40" customFormat="1" ht="84.75" customHeight="1">
      <c r="A93" s="41">
        <v>53</v>
      </c>
      <c r="B93" s="18" t="s">
        <v>173</v>
      </c>
      <c r="C93" s="18"/>
      <c r="D93" s="17"/>
      <c r="E93" s="17"/>
      <c r="F93" s="19" t="s">
        <v>195</v>
      </c>
      <c r="G93" s="36">
        <f t="shared" si="3"/>
        <v>19247</v>
      </c>
      <c r="H93" s="20">
        <v>19247</v>
      </c>
      <c r="I93" s="20"/>
      <c r="J93" s="36">
        <f t="shared" si="4"/>
        <v>19246.68</v>
      </c>
      <c r="K93" s="20">
        <v>19246.68</v>
      </c>
      <c r="L93" s="20"/>
      <c r="M93" s="20">
        <f t="shared" si="5"/>
        <v>99.99833740323167</v>
      </c>
    </row>
    <row r="94" spans="1:13" s="54" customFormat="1" ht="15">
      <c r="A94" s="51"/>
      <c r="B94" s="52"/>
      <c r="C94" s="52"/>
      <c r="D94" s="52"/>
      <c r="E94" s="53"/>
      <c r="F94" s="56" t="s">
        <v>3</v>
      </c>
      <c r="G94" s="57">
        <f>H94+I94</f>
        <v>39579919</v>
      </c>
      <c r="H94" s="15">
        <f>SUM(H6,H11:H12,H21:H33,H40:H47,H52:H54,H57:H62,H66,H69:H75,H78:H93)</f>
        <v>29584901</v>
      </c>
      <c r="I94" s="15">
        <f>SUM(I6,I11:I12,I21:I33,I40:I47,I52:I54,I57:I62,I66,I69:I75,I78:I93)</f>
        <v>9995018</v>
      </c>
      <c r="J94" s="57">
        <f t="shared" si="4"/>
        <v>37794751.31999999</v>
      </c>
      <c r="K94" s="15">
        <f>SUM(K6,K11:K12,K21:K33,K40:K47,K52:K54,K57:K62,K66,K69:K75,K78:K93)</f>
        <v>27982266.859999996</v>
      </c>
      <c r="L94" s="15">
        <f>SUM(L6,L11:L12,L21:L33,L40:L47,L52:L54,L57:L62,L66,L69:L75,L78:L93)</f>
        <v>9812484.459999999</v>
      </c>
      <c r="M94" s="15">
        <f t="shared" si="5"/>
        <v>95.4897136601012</v>
      </c>
    </row>
    <row r="95" spans="2:13" s="40" customFormat="1" ht="12.75">
      <c r="B95" s="8" t="s">
        <v>157</v>
      </c>
      <c r="C95" s="74" t="s">
        <v>12</v>
      </c>
      <c r="D95" s="74"/>
      <c r="E95" s="28"/>
      <c r="F95" s="75" t="s">
        <v>194</v>
      </c>
      <c r="G95" s="75"/>
      <c r="H95" s="9"/>
      <c r="I95" s="9"/>
      <c r="J95" s="33"/>
      <c r="K95" s="33"/>
      <c r="L95" s="33"/>
      <c r="M95" s="39"/>
    </row>
    <row r="96" spans="2:13" s="40" customFormat="1" ht="12.75">
      <c r="B96" s="8" t="s">
        <v>162</v>
      </c>
      <c r="C96" s="74" t="s">
        <v>18</v>
      </c>
      <c r="D96" s="74"/>
      <c r="E96" s="28"/>
      <c r="F96" s="75" t="s">
        <v>18</v>
      </c>
      <c r="G96" s="75"/>
      <c r="H96" s="9"/>
      <c r="I96" s="9"/>
      <c r="J96" s="33"/>
      <c r="K96" s="33"/>
      <c r="L96" s="33"/>
      <c r="M96" s="39"/>
    </row>
    <row r="97" spans="2:13" s="40" customFormat="1" ht="12.75">
      <c r="B97" s="8" t="s">
        <v>161</v>
      </c>
      <c r="C97" s="74" t="s">
        <v>13</v>
      </c>
      <c r="D97" s="74"/>
      <c r="E97" s="31"/>
      <c r="F97" s="75" t="s">
        <v>13</v>
      </c>
      <c r="G97" s="75"/>
      <c r="H97" s="9"/>
      <c r="I97" s="9"/>
      <c r="J97" s="11"/>
      <c r="K97" s="11"/>
      <c r="L97" s="11"/>
      <c r="M97" s="39"/>
    </row>
    <row r="98" spans="2:13" s="40" customFormat="1" ht="12.75">
      <c r="B98" s="8" t="s">
        <v>17</v>
      </c>
      <c r="C98" s="74" t="s">
        <v>20</v>
      </c>
      <c r="D98" s="74"/>
      <c r="E98" s="8"/>
      <c r="F98" s="75" t="s">
        <v>20</v>
      </c>
      <c r="G98" s="75"/>
      <c r="H98" s="9"/>
      <c r="I98" s="9"/>
      <c r="J98" s="9"/>
      <c r="K98" s="9"/>
      <c r="L98" s="9"/>
      <c r="M98" s="39"/>
    </row>
    <row r="99" spans="2:13" s="40" customFormat="1" ht="12.75">
      <c r="B99" s="8" t="s">
        <v>160</v>
      </c>
      <c r="C99" s="29" t="s">
        <v>16</v>
      </c>
      <c r="D99" s="29"/>
      <c r="E99" s="30"/>
      <c r="F99" s="10" t="s">
        <v>186</v>
      </c>
      <c r="G99" s="10"/>
      <c r="H99" s="10"/>
      <c r="I99" s="10"/>
      <c r="J99" s="34"/>
      <c r="K99" s="34"/>
      <c r="L99" s="34"/>
      <c r="M99" s="39"/>
    </row>
    <row r="100" spans="2:13" s="40" customFormat="1" ht="12.75">
      <c r="B100" s="8" t="s">
        <v>159</v>
      </c>
      <c r="C100" s="74" t="s">
        <v>14</v>
      </c>
      <c r="D100" s="74"/>
      <c r="E100" s="74"/>
      <c r="F100" s="75" t="s">
        <v>14</v>
      </c>
      <c r="G100" s="75"/>
      <c r="H100" s="75"/>
      <c r="I100" s="75"/>
      <c r="J100" s="75"/>
      <c r="K100" s="9"/>
      <c r="L100" s="9"/>
      <c r="M100" s="39"/>
    </row>
    <row r="101" spans="2:13" s="40" customFormat="1" ht="12.75">
      <c r="B101" s="32">
        <v>37</v>
      </c>
      <c r="C101" s="32"/>
      <c r="D101" s="32"/>
      <c r="E101" s="32"/>
      <c r="F101" s="35" t="s">
        <v>158</v>
      </c>
      <c r="G101" s="35"/>
      <c r="H101" s="35"/>
      <c r="I101" s="35"/>
      <c r="J101" s="35"/>
      <c r="K101" s="35"/>
      <c r="L101" s="35"/>
      <c r="M101" s="39"/>
    </row>
    <row r="102" spans="2:13" s="40" customFormat="1" ht="15">
      <c r="B102" s="12"/>
      <c r="C102" s="12"/>
      <c r="D102" s="12"/>
      <c r="E102" s="12"/>
      <c r="F102" s="62" t="s">
        <v>0</v>
      </c>
      <c r="G102" s="62"/>
      <c r="H102" s="45"/>
      <c r="I102" s="45"/>
      <c r="J102" s="63" t="s">
        <v>1</v>
      </c>
      <c r="K102" s="63"/>
      <c r="L102" s="63"/>
      <c r="M102" s="63"/>
    </row>
    <row r="103" spans="2:13" s="40" customFormat="1" ht="12.75">
      <c r="B103" s="12"/>
      <c r="C103" s="12"/>
      <c r="D103" s="12"/>
      <c r="E103" s="12"/>
      <c r="F103" s="6"/>
      <c r="G103" s="7"/>
      <c r="H103" s="7"/>
      <c r="I103" s="7"/>
      <c r="J103" s="3"/>
      <c r="K103" s="3"/>
      <c r="L103" s="3"/>
      <c r="M103" s="2"/>
    </row>
    <row r="104" spans="2:13" s="40" customFormat="1" ht="12.75">
      <c r="B104" s="12"/>
      <c r="C104" s="12"/>
      <c r="D104" s="12"/>
      <c r="E104" s="12"/>
      <c r="F104" s="64" t="s">
        <v>169</v>
      </c>
      <c r="G104" s="64"/>
      <c r="H104" s="7"/>
      <c r="I104" s="7"/>
      <c r="J104" s="2"/>
      <c r="K104" s="2"/>
      <c r="L104" s="2"/>
      <c r="M104" s="1"/>
    </row>
    <row r="106" spans="2:13" s="40" customFormat="1" ht="26.25">
      <c r="B106" s="12"/>
      <c r="C106" s="12"/>
      <c r="D106" s="12"/>
      <c r="E106" s="12"/>
      <c r="F106" s="12"/>
      <c r="G106" s="12" t="s">
        <v>191</v>
      </c>
      <c r="H106" s="59">
        <f>H7+H8+H9+H10+H11+H13+H15+H16+H17+H18+H19+H20+H21+H22+H27+H63+H69+H79</f>
        <v>1065759</v>
      </c>
      <c r="I106" s="59">
        <f>I7+I8+I9+I10+I11+I13+I15+I16+I17+I18+I19+I20+I21+I22+I27+I63+I69+I79</f>
        <v>155946</v>
      </c>
      <c r="J106" s="59">
        <f>J7+J8+J9+J10+J11+J13+J15+J16+J17+J18+J19+J20+J21+J22+J27+J63+J69+J79</f>
        <v>1068814.07</v>
      </c>
      <c r="K106" s="59">
        <f>K7+K8+K9+K10+K11+K13+K15+K16+K17+K18+K19+K20+K21+K22+K27+K63+K69+K79</f>
        <v>912884.07</v>
      </c>
      <c r="L106" s="59">
        <f>L7+L8+L9+L10+L11+L13+L15+L16+L17+L18+L19+L20+L21+L22+L27+L63+L69+L79</f>
        <v>155930</v>
      </c>
      <c r="M106" s="39"/>
    </row>
    <row r="107" spans="8:12" ht="12.75">
      <c r="H107" s="59"/>
      <c r="I107" s="59"/>
      <c r="J107" s="59"/>
      <c r="K107" s="59"/>
      <c r="L107" s="59"/>
    </row>
    <row r="108" spans="7:12" ht="12.75">
      <c r="G108" s="58">
        <v>43466</v>
      </c>
      <c r="H108" s="59">
        <v>1065759</v>
      </c>
      <c r="I108" s="59">
        <v>155946</v>
      </c>
      <c r="J108" s="59"/>
      <c r="K108" s="59">
        <v>912884.07</v>
      </c>
      <c r="L108" s="59">
        <v>155930</v>
      </c>
    </row>
    <row r="109" spans="8:12" ht="12.75">
      <c r="H109" s="59"/>
      <c r="I109" s="59"/>
      <c r="J109" s="59"/>
      <c r="K109" s="59"/>
      <c r="L109" s="59"/>
    </row>
  </sheetData>
  <sheetProtection/>
  <mergeCells count="36">
    <mergeCell ref="A23:A26"/>
    <mergeCell ref="F23:F26"/>
    <mergeCell ref="B1:J1"/>
    <mergeCell ref="B2:J2"/>
    <mergeCell ref="B3:J3"/>
    <mergeCell ref="A6:A10"/>
    <mergeCell ref="F6:F10"/>
    <mergeCell ref="A12:A20"/>
    <mergeCell ref="F12:F20"/>
    <mergeCell ref="A33:A39"/>
    <mergeCell ref="F33:F39"/>
    <mergeCell ref="A47:A51"/>
    <mergeCell ref="F47:F51"/>
    <mergeCell ref="A54:A56"/>
    <mergeCell ref="F54:F56"/>
    <mergeCell ref="A62:A65"/>
    <mergeCell ref="F62:F65"/>
    <mergeCell ref="A66:A68"/>
    <mergeCell ref="F66:F68"/>
    <mergeCell ref="A75:A77"/>
    <mergeCell ref="F75:F77"/>
    <mergeCell ref="A89:A90"/>
    <mergeCell ref="F89:F90"/>
    <mergeCell ref="C95:D95"/>
    <mergeCell ref="F95:G95"/>
    <mergeCell ref="C96:D96"/>
    <mergeCell ref="F96:G96"/>
    <mergeCell ref="F102:G102"/>
    <mergeCell ref="J102:M102"/>
    <mergeCell ref="F104:G104"/>
    <mergeCell ref="C97:D97"/>
    <mergeCell ref="F97:G97"/>
    <mergeCell ref="C98:D98"/>
    <mergeCell ref="F98:G98"/>
    <mergeCell ref="C100:E100"/>
    <mergeCell ref="F100:J100"/>
  </mergeCells>
  <printOptions/>
  <pageMargins left="0" right="0" top="0" bottom="0" header="0.31496062992125984" footer="0.31496062992125984"/>
  <pageSetup horizontalDpi="600" verticalDpi="600" orientation="landscape" paperSize="9" scale="92" r:id="rId1"/>
  <rowBreaks count="5" manualBreakCount="5">
    <brk id="26" max="12" man="1"/>
    <brk id="43" max="12" man="1"/>
    <brk id="59" max="12" man="1"/>
    <brk id="78" max="12" man="1"/>
    <brk id="8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admin1</cp:lastModifiedBy>
  <cp:lastPrinted>2019-07-05T09:18:44Z</cp:lastPrinted>
  <dcterms:created xsi:type="dcterms:W3CDTF">2010-01-25T13:09:52Z</dcterms:created>
  <dcterms:modified xsi:type="dcterms:W3CDTF">2019-08-30T06:20:38Z</dcterms:modified>
  <cp:category/>
  <cp:version/>
  <cp:contentType/>
  <cp:contentStatus/>
</cp:coreProperties>
</file>